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iura\2019 წელი\ძირითადი პროექტები 2019\სტრატ.გეგმა 2019 -21 წწ\2018-2021გეგმა და საკოსულტაციო დადგენილება\"/>
    </mc:Choice>
  </mc:AlternateContent>
  <bookViews>
    <workbookView xWindow="0" yWindow="0" windowWidth="28800" windowHeight="11400" activeTab="3"/>
  </bookViews>
  <sheets>
    <sheet name="ამბროლაური" sheetId="2" r:id="rId1"/>
    <sheet name="ლენტეხი" sheetId="3" r:id="rId2"/>
    <sheet name="ონი" sheetId="4" r:id="rId3"/>
    <sheet name="ცაგერი" sheetId="5" r:id="rId4"/>
    <sheet name="ჯამი" sheetId="7" state="hidden" r:id="rId5"/>
  </sheets>
  <definedNames>
    <definedName name="_xlnm._FilterDatabase" localSheetId="0" hidden="1">ამბროლაური!$A$6:$AD$75</definedName>
    <definedName name="_xlnm._FilterDatabase" localSheetId="1" hidden="1">ლენტეხი!$A$6:$AA$69</definedName>
    <definedName name="_xlnm._FilterDatabase" localSheetId="2" hidden="1">ონი!$A$8:$WWE$77</definedName>
    <definedName name="_xlnm._FilterDatabase" localSheetId="3" hidden="1">ცაგერი!$A$9:$W$80</definedName>
    <definedName name="_xlnm.Print_Area" localSheetId="0">ამბროლაური!$A$1:$V$117</definedName>
    <definedName name="_xlnm.Print_Area" localSheetId="2">ონი!$A$1:$V$93</definedName>
    <definedName name="_xlnm.Print_Area" localSheetId="3">ცაგერი!$A$1:$V$72</definedName>
  </definedNames>
  <calcPr calcId="162913"/>
</workbook>
</file>

<file path=xl/calcChain.xml><?xml version="1.0" encoding="utf-8"?>
<calcChain xmlns="http://schemas.openxmlformats.org/spreadsheetml/2006/main">
  <c r="G42" i="5" l="1"/>
  <c r="G36" i="3" l="1"/>
  <c r="G37" i="3"/>
  <c r="G35" i="3"/>
  <c r="G34" i="3"/>
  <c r="G33" i="3"/>
  <c r="G38" i="3"/>
  <c r="G39" i="3"/>
  <c r="G31" i="3"/>
  <c r="G32" i="3"/>
  <c r="G41" i="5" l="1"/>
  <c r="G32" i="4" l="1"/>
  <c r="G45" i="2" l="1"/>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43" i="2"/>
  <c r="G29" i="3" l="1"/>
  <c r="S56" i="3"/>
  <c r="G40" i="3"/>
  <c r="G41" i="3"/>
  <c r="G42" i="3"/>
  <c r="G43" i="3"/>
  <c r="G44" i="3"/>
  <c r="G45" i="3"/>
  <c r="G46" i="3"/>
  <c r="G47" i="3"/>
  <c r="G48" i="3"/>
  <c r="G49" i="3"/>
  <c r="G50" i="3"/>
  <c r="G51" i="3"/>
  <c r="G52" i="3"/>
  <c r="G53" i="3"/>
  <c r="G54" i="3"/>
  <c r="G22" i="4" l="1"/>
  <c r="G26" i="4" l="1"/>
  <c r="G27" i="4"/>
  <c r="G28" i="4"/>
  <c r="G29" i="4"/>
  <c r="G30" i="4"/>
  <c r="G31" i="4"/>
  <c r="G33" i="4"/>
  <c r="G34" i="4"/>
  <c r="G35" i="4"/>
  <c r="G36" i="4"/>
  <c r="G37" i="4"/>
  <c r="G38" i="4"/>
  <c r="G39" i="4"/>
  <c r="G40" i="4"/>
  <c r="G41" i="4"/>
  <c r="G42" i="4"/>
  <c r="G43" i="4"/>
  <c r="G44" i="4"/>
  <c r="G11" i="4"/>
  <c r="G12" i="4"/>
  <c r="G13" i="4"/>
  <c r="G14" i="4"/>
  <c r="G15" i="4"/>
  <c r="G16" i="4"/>
  <c r="G17" i="4"/>
  <c r="G18" i="4"/>
  <c r="G19" i="4"/>
  <c r="G20" i="4"/>
  <c r="G21" i="4"/>
  <c r="G23" i="4"/>
  <c r="G24" i="4"/>
  <c r="G25" i="4"/>
  <c r="G46" i="4"/>
  <c r="G10" i="4"/>
  <c r="G37" i="5" l="1"/>
  <c r="S61" i="5"/>
  <c r="S64" i="5" s="1"/>
  <c r="P61" i="5"/>
  <c r="M61" i="5"/>
  <c r="H61" i="5"/>
  <c r="G43" i="5"/>
  <c r="G44" i="5"/>
  <c r="G45" i="5"/>
  <c r="G46" i="5"/>
  <c r="G47" i="5"/>
  <c r="G48" i="5"/>
  <c r="G49" i="5"/>
  <c r="G50" i="5"/>
  <c r="G51" i="5"/>
  <c r="G52" i="5"/>
  <c r="G53" i="5"/>
  <c r="G54" i="5"/>
  <c r="G55" i="5"/>
  <c r="G56" i="5"/>
  <c r="G57" i="5"/>
  <c r="G58" i="5"/>
  <c r="G59" i="5"/>
  <c r="G60" i="5"/>
  <c r="G11" i="5" l="1"/>
  <c r="G12" i="5"/>
  <c r="G13" i="5"/>
  <c r="G14" i="5"/>
  <c r="G15" i="5"/>
  <c r="G16" i="5"/>
  <c r="G17" i="5"/>
  <c r="G18" i="5"/>
  <c r="G19" i="5"/>
  <c r="G20" i="5"/>
  <c r="G21" i="5"/>
  <c r="G22" i="5"/>
  <c r="G23" i="5"/>
  <c r="G24" i="5"/>
  <c r="G25" i="5"/>
  <c r="G26" i="5"/>
  <c r="G27" i="5"/>
  <c r="G28" i="5"/>
  <c r="G29" i="5"/>
  <c r="G30" i="5"/>
  <c r="G31" i="5"/>
  <c r="G32" i="5"/>
  <c r="G33" i="5"/>
  <c r="G34" i="5"/>
  <c r="G35" i="5"/>
  <c r="G36" i="5"/>
  <c r="G38" i="5"/>
  <c r="G39" i="5"/>
  <c r="G40" i="5"/>
  <c r="G10" i="5"/>
  <c r="G61" i="5" l="1"/>
  <c r="G91" i="5"/>
  <c r="G92" i="4"/>
  <c r="G77" i="3"/>
  <c r="G114" i="2"/>
  <c r="G76" i="3" l="1"/>
  <c r="G113" i="2"/>
  <c r="G91" i="4"/>
  <c r="G90" i="5"/>
  <c r="G28" i="3" l="1"/>
  <c r="G27" i="3"/>
  <c r="G25" i="3"/>
  <c r="G26" i="3"/>
  <c r="G42" i="2"/>
  <c r="G41" i="2"/>
  <c r="G36" i="2" l="1"/>
  <c r="S47" i="4" l="1"/>
  <c r="S54" i="4" s="1"/>
  <c r="H54" i="4" s="1"/>
  <c r="P47" i="4"/>
  <c r="M47" i="4"/>
  <c r="P52" i="4"/>
  <c r="S79" i="4" l="1"/>
  <c r="P79" i="4"/>
  <c r="M79" i="4"/>
  <c r="J79" i="4"/>
  <c r="I79" i="4"/>
  <c r="H59" i="4"/>
  <c r="H60" i="4"/>
  <c r="H61" i="4"/>
  <c r="H62" i="4"/>
  <c r="H63" i="4"/>
  <c r="H64" i="4"/>
  <c r="H65" i="4"/>
  <c r="H66" i="4"/>
  <c r="H67" i="4"/>
  <c r="H68" i="4"/>
  <c r="H69" i="4"/>
  <c r="H70" i="4"/>
  <c r="H71" i="4"/>
  <c r="H72" i="4"/>
  <c r="H73" i="4"/>
  <c r="H74" i="4"/>
  <c r="H75" i="4"/>
  <c r="H76" i="4"/>
  <c r="H77" i="4"/>
  <c r="H58" i="4"/>
  <c r="H63" i="3"/>
  <c r="H64" i="3"/>
  <c r="H65" i="3"/>
  <c r="H66" i="3"/>
  <c r="H67" i="3"/>
  <c r="H68" i="3"/>
  <c r="H69" i="3"/>
  <c r="H100" i="2" l="1"/>
  <c r="H101" i="2"/>
  <c r="H102" i="2"/>
  <c r="H103" i="2"/>
  <c r="H104" i="2"/>
  <c r="H105" i="2"/>
  <c r="H106" i="2"/>
  <c r="P110" i="2"/>
  <c r="M110" i="2"/>
  <c r="G37" i="2" l="1"/>
  <c r="S94" i="4" l="1"/>
  <c r="P94" i="4"/>
  <c r="P95" i="4" s="1"/>
  <c r="M94" i="4"/>
  <c r="G93" i="4"/>
  <c r="H90" i="4"/>
  <c r="G90" i="4" s="1"/>
  <c r="G89" i="4"/>
  <c r="G81" i="4"/>
  <c r="H57" i="4"/>
  <c r="H56" i="4"/>
  <c r="G56" i="4" s="1"/>
  <c r="H55" i="4"/>
  <c r="G55" i="4" s="1"/>
  <c r="S52" i="4"/>
  <c r="S95" i="4" s="1"/>
  <c r="M52" i="4"/>
  <c r="H52" i="4"/>
  <c r="G52" i="4"/>
  <c r="I47" i="4"/>
  <c r="H25" i="4"/>
  <c r="H17" i="4"/>
  <c r="H79" i="4" l="1"/>
  <c r="G94" i="4"/>
  <c r="H94" i="4"/>
  <c r="G47" i="4"/>
  <c r="G95" i="4" s="1"/>
  <c r="H47" i="4"/>
  <c r="M95" i="4"/>
  <c r="G13" i="3"/>
  <c r="G22" i="2"/>
  <c r="G21" i="2"/>
  <c r="H95" i="4" l="1"/>
  <c r="G96" i="4" s="1"/>
  <c r="C97" i="4" s="1"/>
  <c r="M56" i="3" l="1"/>
  <c r="P56" i="3"/>
  <c r="G30" i="3"/>
  <c r="G18" i="3" l="1"/>
  <c r="G19" i="3"/>
  <c r="G24" i="3"/>
  <c r="G23" i="3"/>
  <c r="G20" i="3"/>
  <c r="G21" i="3"/>
  <c r="G22" i="3"/>
  <c r="G55" i="3"/>
  <c r="G44" i="2" l="1"/>
  <c r="G35" i="2"/>
  <c r="G34" i="2"/>
  <c r="G33" i="2"/>
  <c r="G40" i="2"/>
  <c r="G32" i="2"/>
  <c r="G31" i="2"/>
  <c r="G30" i="2"/>
  <c r="G29" i="2"/>
  <c r="G28" i="2"/>
  <c r="G39" i="2"/>
  <c r="G27" i="2"/>
  <c r="G26" i="2"/>
  <c r="G25" i="2"/>
  <c r="G24" i="2"/>
  <c r="G38" i="2"/>
  <c r="G8" i="2" l="1"/>
  <c r="G9" i="2"/>
  <c r="G10" i="2"/>
  <c r="G11" i="2"/>
  <c r="G12" i="2"/>
  <c r="G13" i="2"/>
  <c r="G14" i="2"/>
  <c r="G15" i="2"/>
  <c r="G16" i="2"/>
  <c r="G17" i="2"/>
  <c r="G18" i="2"/>
  <c r="G19" i="2"/>
  <c r="G20" i="2"/>
  <c r="G23" i="2"/>
  <c r="H99" i="2" l="1"/>
  <c r="H90" i="2"/>
  <c r="H91" i="2"/>
  <c r="H92" i="2"/>
  <c r="G15" i="3"/>
  <c r="H98" i="2" l="1"/>
  <c r="H97" i="2"/>
  <c r="H96" i="2"/>
  <c r="H95" i="2"/>
  <c r="H94" i="2"/>
  <c r="H93" i="2"/>
  <c r="H89" i="2"/>
  <c r="H88" i="2"/>
  <c r="H87" i="2"/>
  <c r="H86" i="2"/>
  <c r="H85" i="2"/>
  <c r="H84" i="2"/>
  <c r="H83" i="2"/>
  <c r="H82" i="2"/>
  <c r="S75" i="2"/>
  <c r="S81" i="2" s="1"/>
  <c r="S110" i="2" s="1"/>
  <c r="P75" i="2"/>
  <c r="M75" i="2"/>
  <c r="J75" i="2"/>
  <c r="I75" i="2"/>
  <c r="H75" i="2"/>
  <c r="G7" i="2"/>
  <c r="H81" i="2" l="1"/>
  <c r="H110" i="2"/>
  <c r="H111" i="2" s="1"/>
  <c r="M111" i="2"/>
  <c r="S111" i="2"/>
  <c r="P111" i="2"/>
  <c r="G75" i="2"/>
  <c r="G111" i="2" s="1"/>
  <c r="G8" i="3"/>
  <c r="G9" i="3"/>
  <c r="G10" i="3"/>
  <c r="G11" i="3"/>
  <c r="G14" i="3"/>
  <c r="G12" i="3"/>
  <c r="G16" i="3"/>
  <c r="G17" i="3"/>
  <c r="G7" i="3"/>
  <c r="G56" i="3" l="1"/>
  <c r="S73" i="3"/>
  <c r="P73" i="3"/>
  <c r="M73" i="3"/>
  <c r="H62" i="3" l="1"/>
  <c r="H59" i="3"/>
  <c r="H60" i="3"/>
  <c r="H61" i="3"/>
  <c r="S74" i="3" l="1"/>
  <c r="P74" i="3"/>
  <c r="M74" i="3"/>
  <c r="G74" i="3" l="1"/>
  <c r="H58" i="3" l="1"/>
  <c r="H73" i="3" s="1"/>
  <c r="H74" i="3" s="1"/>
  <c r="D19" i="7" l="1"/>
  <c r="C19" i="7"/>
  <c r="C8" i="7"/>
  <c r="D8" i="7"/>
  <c r="E8" i="7"/>
  <c r="H19" i="7"/>
  <c r="G19" i="7"/>
  <c r="C20" i="7"/>
  <c r="E18" i="7"/>
  <c r="D18" i="7"/>
  <c r="C18" i="7"/>
  <c r="E17" i="7"/>
  <c r="D17" i="7"/>
  <c r="C17" i="7"/>
  <c r="D16" i="7"/>
  <c r="C16" i="7"/>
  <c r="E9" i="7"/>
  <c r="D9" i="7"/>
  <c r="C9" i="7"/>
  <c r="D5" i="7"/>
  <c r="E6" i="7"/>
  <c r="D6" i="7"/>
  <c r="C6" i="7"/>
  <c r="G7" i="7"/>
  <c r="E7" i="7"/>
  <c r="C7" i="7"/>
  <c r="D7" i="7"/>
  <c r="G20" i="7"/>
  <c r="H9" i="7"/>
  <c r="G9" i="7"/>
  <c r="I18" i="7"/>
  <c r="H18" i="7"/>
  <c r="G18" i="7"/>
  <c r="I7" i="7"/>
  <c r="H7" i="7"/>
  <c r="I17" i="7"/>
  <c r="H17" i="7"/>
  <c r="G17" i="7"/>
  <c r="I6" i="7"/>
  <c r="H6" i="7"/>
  <c r="G6" i="7"/>
  <c r="I19" i="7" l="1"/>
  <c r="J19" i="7" s="1"/>
  <c r="E19" i="7"/>
  <c r="F19" i="7" s="1"/>
  <c r="I9" i="7"/>
  <c r="J9" i="7" s="1"/>
  <c r="G28" i="7"/>
  <c r="G31" i="7"/>
  <c r="G8" i="7"/>
  <c r="G30" i="7" s="1"/>
  <c r="I8" i="7"/>
  <c r="H8" i="7"/>
  <c r="I28" i="7"/>
  <c r="F17" i="7"/>
  <c r="D28" i="7"/>
  <c r="H28" i="7"/>
  <c r="E28" i="7"/>
  <c r="F6" i="7"/>
  <c r="I29" i="7"/>
  <c r="H29" i="7"/>
  <c r="E29" i="7"/>
  <c r="G29" i="7"/>
  <c r="D29" i="7"/>
  <c r="F18" i="7"/>
  <c r="J18" i="7"/>
  <c r="J7" i="7"/>
  <c r="F7" i="7"/>
  <c r="C31" i="7"/>
  <c r="D10" i="7"/>
  <c r="F9" i="7"/>
  <c r="D27" i="7"/>
  <c r="J6" i="7"/>
  <c r="F8" i="7"/>
  <c r="C30" i="7"/>
  <c r="D30" i="7"/>
  <c r="C28" i="7"/>
  <c r="C29" i="7"/>
  <c r="J17" i="7"/>
  <c r="C21" i="7"/>
  <c r="I30" i="7" l="1"/>
  <c r="E30" i="7"/>
  <c r="F30" i="7" s="1"/>
  <c r="E20" i="7"/>
  <c r="E31" i="7" s="1"/>
  <c r="I20" i="7"/>
  <c r="I31" i="7" s="1"/>
  <c r="J28" i="7"/>
  <c r="J8" i="7"/>
  <c r="H30" i="7"/>
  <c r="J29" i="7"/>
  <c r="F29" i="7"/>
  <c r="F28" i="7"/>
  <c r="J30" i="7" l="1"/>
  <c r="H16" i="7"/>
  <c r="H5" i="7"/>
  <c r="H27" i="7" l="1"/>
  <c r="H10" i="7"/>
  <c r="G16" i="7"/>
  <c r="G21" i="7" l="1"/>
  <c r="C5" i="7" l="1"/>
  <c r="C27" i="7" l="1"/>
  <c r="C10" i="7"/>
  <c r="C32" i="7" l="1"/>
  <c r="G5" i="7"/>
  <c r="G27" i="7" l="1"/>
  <c r="G10" i="7"/>
  <c r="G32" i="7" l="1"/>
  <c r="D20" i="7" l="1"/>
  <c r="F20" i="7" s="1"/>
  <c r="H20" i="7"/>
  <c r="J20" i="7" s="1"/>
  <c r="H31" i="7" l="1"/>
  <c r="D21" i="7"/>
  <c r="H21" i="7"/>
  <c r="D31" i="7"/>
  <c r="F31" i="7" l="1"/>
  <c r="D32" i="7"/>
  <c r="J31" i="7"/>
  <c r="H32" i="7"/>
  <c r="E5" i="7"/>
  <c r="F5" i="7" s="1"/>
  <c r="F10" i="7" s="1"/>
  <c r="I5" i="7" l="1"/>
  <c r="I10" i="7" s="1"/>
  <c r="E10" i="7"/>
  <c r="J5" i="7" l="1"/>
  <c r="J10" i="7" s="1"/>
  <c r="E16" i="7"/>
  <c r="I16" i="7" l="1"/>
  <c r="E21" i="7"/>
  <c r="F16" i="7"/>
  <c r="F21" i="7" s="1"/>
  <c r="E27" i="7"/>
  <c r="F27" i="7" l="1"/>
  <c r="F32" i="7" s="1"/>
  <c r="E32" i="7"/>
  <c r="I21" i="7"/>
  <c r="J16" i="7"/>
  <c r="J21" i="7" s="1"/>
  <c r="I27" i="7"/>
  <c r="I32" i="7" l="1"/>
  <c r="J27" i="7"/>
  <c r="J32" i="7" s="1"/>
</calcChain>
</file>

<file path=xl/sharedStrings.xml><?xml version="1.0" encoding="utf-8"?>
<sst xmlns="http://schemas.openxmlformats.org/spreadsheetml/2006/main" count="2497" uniqueCount="985">
  <si>
    <t>N</t>
  </si>
  <si>
    <r>
      <rPr>
        <sz val="10"/>
        <color indexed="8"/>
        <rFont val="Menlo Bold"/>
        <family val="1"/>
      </rPr>
      <t>კერძო</t>
    </r>
    <r>
      <rPr>
        <sz val="10"/>
        <color indexed="8"/>
        <rFont val="Sylfaen"/>
        <family val="1"/>
      </rPr>
      <t xml:space="preserve"> </t>
    </r>
    <r>
      <rPr>
        <sz val="10"/>
        <color indexed="8"/>
        <rFont val="Menlo Bold"/>
        <family val="1"/>
      </rPr>
      <t>სექტორის</t>
    </r>
    <r>
      <rPr>
        <sz val="10"/>
        <color indexed="8"/>
        <rFont val="Sylfaen"/>
        <family val="1"/>
      </rPr>
      <t xml:space="preserve"> </t>
    </r>
    <r>
      <rPr>
        <sz val="10"/>
        <color indexed="8"/>
        <rFont val="Menlo Bold"/>
        <family val="1"/>
      </rPr>
      <t>დაფინანსება</t>
    </r>
  </si>
  <si>
    <t>დაწყება</t>
  </si>
  <si>
    <t>დასრულება</t>
  </si>
  <si>
    <t>სავარაუდო ბიუჯეტი</t>
  </si>
  <si>
    <t> დასრულება</t>
  </si>
  <si>
    <t>7.1.1</t>
  </si>
  <si>
    <t>7.1.2</t>
  </si>
  <si>
    <t>7.1.3</t>
  </si>
  <si>
    <t>7.2.1</t>
  </si>
  <si>
    <t>7.2.2</t>
  </si>
  <si>
    <t>7.2.3.</t>
  </si>
  <si>
    <t>7.3.1</t>
  </si>
  <si>
    <t>7.3.2</t>
  </si>
  <si>
    <t>7.3.3</t>
  </si>
  <si>
    <t>პროექტები რგპფ-სთვის</t>
  </si>
  <si>
    <t>10. კომუნალური და სხვა საზოგადოებრივი მომსახურების მოწესრიგება</t>
  </si>
  <si>
    <t>10.1 მოსახლეობისთვის ცენტრალური სისტემით ხარისხიანი სასმელი წყლის უწყვეტი მიწოდების უზრუნველყოფა</t>
  </si>
  <si>
    <t>ივნისი</t>
  </si>
  <si>
    <t>4. საბაზისო ინფრასტრუქტურის და მშენებლობის განვითარება</t>
  </si>
  <si>
    <t>4.1 რეგიონის საგზაო ინფრასტრუქტურის, მათ შორის ადგილობრივი და შიდასასოფლო გზების სრული რეაბილიტაცია</t>
  </si>
  <si>
    <t>12. განათლების, კულტურის და სპორტის განვითარება</t>
  </si>
  <si>
    <t>2.1 სკოლამდელი აღზრდის დაწესებულებების ინფრასტრუქტურის სრული რეაბილიტაცია თანამედროვე სტანდარტების შესაბამისად</t>
  </si>
  <si>
    <t xml:space="preserve">13.გარემოსდაცვითი საქმიანობის გაუმჯობესება                                                                                                                                                                                                                                                 </t>
  </si>
  <si>
    <t>13.2 ნაპირსამაგრი ღონისძიებების გეგმის შემუსავება და განხორციელება</t>
  </si>
  <si>
    <t>12.3 კულტურული ინფრასტრუქტურის რეაბილიტაცია და განვითარება</t>
  </si>
  <si>
    <t xml:space="preserve">სოფ ურავი ამბროლაურის მუნიციპალიტეტი </t>
  </si>
  <si>
    <t>მთელი წლის მანძილზე სოფლის მოსახლეობის, დამსვენებლებისა და ტურისტების მაღალ ხარისხიანი სასმელი წყლით უწყვეტი მომარაგება</t>
  </si>
  <si>
    <t xml:space="preserve">სოფ ხიმში ამბროლაურის მუნიციპალიტეტი </t>
  </si>
  <si>
    <t xml:space="preserve">მოწესრიგებული საგზაო ინფრასტრუქტურა. სოფლის მოსახლეობას, დამსვენებლებს და ტურისტებს  უადვილდებათ ფეხით და ავტო სატრანსპორტო საშუალებით გადაადგილება. უმჯობესდება ბენეფიციარების სოციალურ–ეკონომიკური პირობები. </t>
  </si>
  <si>
    <t>ნოემბერი</t>
  </si>
  <si>
    <t>სულ რგფპ</t>
  </si>
  <si>
    <t>მუნიციპალიტეტის ბიუჯეტიდან დაფინანსებული პროექტები</t>
  </si>
  <si>
    <t xml:space="preserve">ამბროლაურის მუნიციპალიტეტი </t>
  </si>
  <si>
    <t>ამბროლაურის მუნიციპალიტეტი</t>
  </si>
  <si>
    <t>მუნიციპალიტეტის მოწესრიგებული სასოფლო და შიდა საუბნო გზები</t>
  </si>
  <si>
    <t>12.3 სპორტული ინფრასტრუქტურის რეაბილიტაცია და განვითარება</t>
  </si>
  <si>
    <t xml:space="preserve">კულტურულ აღმზრდელობითი საქმიანობის გაუმჯობესება </t>
  </si>
  <si>
    <t>6. ტურიზმის მრავალმხრივი განვითარება</t>
  </si>
  <si>
    <t>11. ჯანდაცვისა და სოციალური უზრუნველყოფის ქმედითი სისტემის ჩამოყალიბება</t>
  </si>
  <si>
    <t>სულ</t>
  </si>
  <si>
    <r>
      <rPr>
        <sz val="10"/>
        <color indexed="8"/>
        <rFont val="Menlo Bold"/>
        <family val="1"/>
      </rPr>
      <t>1. რეგიონული</t>
    </r>
    <r>
      <rPr>
        <sz val="10"/>
        <color indexed="8"/>
        <rFont val="Sylfaen"/>
        <family val="1"/>
      </rPr>
      <t xml:space="preserve"> </t>
    </r>
    <r>
      <rPr>
        <sz val="10"/>
        <color indexed="8"/>
        <rFont val="Menlo Bold"/>
        <family val="1"/>
      </rPr>
      <t>სტრატეგიის</t>
    </r>
    <r>
      <rPr>
        <sz val="10"/>
        <color indexed="8"/>
        <rFont val="Sylfaen"/>
        <family val="1"/>
      </rPr>
      <t xml:space="preserve"> </t>
    </r>
    <r>
      <rPr>
        <sz val="10"/>
        <color indexed="8"/>
        <rFont val="Menlo Bold"/>
        <family val="1"/>
      </rPr>
      <t>მიზანი</t>
    </r>
  </si>
  <si>
    <r>
      <rPr>
        <sz val="10"/>
        <color indexed="8"/>
        <rFont val="Menlo Bold"/>
        <family val="1"/>
      </rPr>
      <t>2. რეგიონული</t>
    </r>
    <r>
      <rPr>
        <sz val="10"/>
        <color indexed="8"/>
        <rFont val="Sylfaen"/>
        <family val="1"/>
      </rPr>
      <t xml:space="preserve"> </t>
    </r>
    <r>
      <rPr>
        <sz val="10"/>
        <color indexed="8"/>
        <rFont val="Menlo Bold"/>
        <family val="1"/>
      </rPr>
      <t>სტრატეგიის</t>
    </r>
    <r>
      <rPr>
        <sz val="10"/>
        <color indexed="8"/>
        <rFont val="Sylfaen"/>
        <family val="1"/>
      </rPr>
      <t xml:space="preserve"> </t>
    </r>
    <r>
      <rPr>
        <sz val="10"/>
        <color indexed="8"/>
        <rFont val="Menlo Bold"/>
        <family val="1"/>
      </rPr>
      <t>ამოცანა</t>
    </r>
  </si>
  <si>
    <r>
      <rPr>
        <sz val="10"/>
        <color indexed="8"/>
        <rFont val="Menlo Bold"/>
        <family val="1"/>
      </rPr>
      <t>3. პროექტის/აქტივობის</t>
    </r>
    <r>
      <rPr>
        <sz val="10"/>
        <color indexed="8"/>
        <rFont val="Sylfaen"/>
        <family val="1"/>
      </rPr>
      <t xml:space="preserve"> </t>
    </r>
    <r>
      <rPr>
        <sz val="10"/>
        <color indexed="8"/>
        <rFont val="Menlo Bold"/>
        <family val="1"/>
      </rPr>
      <t>დასახელება</t>
    </r>
  </si>
  <si>
    <r>
      <rPr>
        <sz val="10"/>
        <color indexed="8"/>
        <rFont val="Menlo Bold"/>
        <family val="1"/>
      </rPr>
      <t>4. მოსალოდნელი</t>
    </r>
    <r>
      <rPr>
        <sz val="10"/>
        <color indexed="8"/>
        <rFont val="Sylfaen"/>
        <family val="1"/>
      </rPr>
      <t xml:space="preserve"> </t>
    </r>
    <r>
      <rPr>
        <sz val="10"/>
        <color indexed="8"/>
        <rFont val="Menlo Bold"/>
        <family val="1"/>
      </rPr>
      <t>შედეგი</t>
    </r>
  </si>
  <si>
    <t>5. პროექტის/აქტივობის განხორციელების ადგილი</t>
  </si>
  <si>
    <r>
      <rPr>
        <sz val="10"/>
        <color indexed="8"/>
        <rFont val="Menlo Bold"/>
        <family val="1"/>
      </rPr>
      <t>6. პროექტის/აქტივობის ბიუჯეტი</t>
    </r>
    <r>
      <rPr>
        <sz val="10"/>
        <color indexed="8"/>
        <rFont val="Sylfaen"/>
        <family val="1"/>
      </rPr>
      <t xml:space="preserve"> </t>
    </r>
    <r>
      <rPr>
        <sz val="10"/>
        <color indexed="8"/>
        <rFont val="Menlo Bold"/>
        <family val="1"/>
      </rPr>
      <t>და</t>
    </r>
    <r>
      <rPr>
        <sz val="10"/>
        <color indexed="8"/>
        <rFont val="Sylfaen"/>
        <family val="1"/>
      </rPr>
      <t xml:space="preserve"> </t>
    </r>
    <r>
      <rPr>
        <sz val="10"/>
        <color indexed="8"/>
        <rFont val="Menlo Bold"/>
        <family val="1"/>
      </rPr>
      <t>დაფინანსების</t>
    </r>
    <r>
      <rPr>
        <sz val="10"/>
        <color indexed="8"/>
        <rFont val="Sylfaen"/>
        <family val="1"/>
      </rPr>
      <t xml:space="preserve"> </t>
    </r>
    <r>
      <rPr>
        <sz val="10"/>
        <color indexed="8"/>
        <rFont val="Menlo Bold"/>
        <family val="1"/>
      </rPr>
      <t>წყარო</t>
    </r>
  </si>
  <si>
    <t>სახელმწიფო ბიუჯეტი</t>
  </si>
  <si>
    <r>
      <rPr>
        <sz val="10"/>
        <color indexed="8"/>
        <rFont val="Menlo Bold"/>
        <family val="1"/>
      </rPr>
      <t xml:space="preserve">მუნიციპალიტეტის </t>
    </r>
    <r>
      <rPr>
        <sz val="10"/>
        <color indexed="8"/>
        <rFont val="Sylfaen"/>
        <family val="1"/>
      </rPr>
      <t xml:space="preserve"> </t>
    </r>
    <r>
      <rPr>
        <sz val="10"/>
        <color indexed="8"/>
        <rFont val="Menlo Bold"/>
        <family val="1"/>
      </rPr>
      <t>ბიუჯეტი</t>
    </r>
  </si>
  <si>
    <t>დონორების დაფინანსება</t>
  </si>
  <si>
    <r>
      <rPr>
        <sz val="10"/>
        <color indexed="8"/>
        <rFont val="Menlo Bold"/>
        <family val="1"/>
      </rPr>
      <t>8. პასუხისმგებელი</t>
    </r>
    <r>
      <rPr>
        <sz val="10"/>
        <color indexed="8"/>
        <rFont val="Sylfaen"/>
        <family val="1"/>
      </rPr>
      <t xml:space="preserve"> ადმინისტრაციული </t>
    </r>
    <r>
      <rPr>
        <sz val="10"/>
        <color indexed="8"/>
        <rFont val="Menlo Bold"/>
        <family val="1"/>
      </rPr>
      <t>ორგანო</t>
    </r>
  </si>
  <si>
    <r>
      <rPr>
        <sz val="10"/>
        <color indexed="8"/>
        <rFont val="Menlo Bold"/>
        <family val="1"/>
      </rPr>
      <t>9. პარტნიორი</t>
    </r>
    <r>
      <rPr>
        <sz val="10"/>
        <color indexed="8"/>
        <rFont val="Sylfaen"/>
        <family val="1"/>
      </rPr>
      <t xml:space="preserve"> </t>
    </r>
    <r>
      <rPr>
        <sz val="10"/>
        <color indexed="8"/>
        <rFont val="Menlo Bold"/>
        <family val="1"/>
      </rPr>
      <t>ორგანიზაცია</t>
    </r>
  </si>
  <si>
    <r>
      <t xml:space="preserve"> </t>
    </r>
    <r>
      <rPr>
        <sz val="10"/>
        <color indexed="8"/>
        <rFont val="Menlo Bold"/>
        <family val="1"/>
      </rPr>
      <t>მოკლე</t>
    </r>
    <r>
      <rPr>
        <sz val="10"/>
        <color indexed="8"/>
        <rFont val="Sylfaen"/>
        <family val="1"/>
      </rPr>
      <t xml:space="preserve"> </t>
    </r>
    <r>
      <rPr>
        <sz val="10"/>
        <color indexed="8"/>
        <rFont val="Menlo Bold"/>
        <family val="1"/>
      </rPr>
      <t>აღწერა/შენიშვნა</t>
    </r>
    <r>
      <rPr>
        <sz val="10"/>
        <color indexed="8"/>
        <rFont val="Sylfaen"/>
        <family val="1"/>
      </rPr>
      <t xml:space="preserve"> </t>
    </r>
  </si>
  <si>
    <t>1. რეგიონული სტრატეგიის მიზანი</t>
  </si>
  <si>
    <t>2. რეგიონული სტრატეგიის ამოცანა</t>
  </si>
  <si>
    <t>3. პროექტის/აქტივობის დასახელება</t>
  </si>
  <si>
    <t>4. მოსალოდნელი შედეგი</t>
  </si>
  <si>
    <t>6. პროექტის/აქტივობის ბიუჯეტი და დაფინანსების წყარ(ებ)ო</t>
  </si>
  <si>
    <t>კერძო სექტორის დაფინანსება</t>
  </si>
  <si>
    <t>2015 წელი</t>
  </si>
  <si>
    <t>2016 წელი</t>
  </si>
  <si>
    <t>2017 წელი</t>
  </si>
  <si>
    <t xml:space="preserve">wyaldidobebis dros daculi iqneba mosaxleoba da sxvadasxva infrastruqtura </t>
  </si>
  <si>
    <r>
      <t xml:space="preserve">10. </t>
    </r>
    <r>
      <rPr>
        <sz val="10"/>
        <rFont val="AcadNusx"/>
      </rPr>
      <t>komunaluri da sxva sazogadoebrivi momsaxurebis gaumjibeseba</t>
    </r>
  </si>
  <si>
    <r>
      <t xml:space="preserve">10.1 </t>
    </r>
    <r>
      <rPr>
        <sz val="10"/>
        <rFont val="AcadNusx"/>
      </rPr>
      <t>mosaxleobisaTvis centraluri sistemiT xarisriani sasmeli wylis uwyveti miwodebis uzrunvelyofa</t>
    </r>
  </si>
  <si>
    <t>mowesrigdeba mosaxleobisaTvis sasmeli wylis miwodeba</t>
  </si>
  <si>
    <t>12.3 regionSi sportuli infrastruqturis reabilitacia da ganviTareba</t>
  </si>
  <si>
    <r>
      <t xml:space="preserve">4. </t>
    </r>
    <r>
      <rPr>
        <sz val="10"/>
        <rFont val="AcadNusx"/>
      </rPr>
      <t>sabaziso infrastruqturis mSenebloba da ganviTareba</t>
    </r>
  </si>
  <si>
    <t>4.7 municipaluri centrebis infrastruqturuli iersaxis gaumjobeseba</t>
  </si>
  <si>
    <t>12. ganaTlebis, kulturisa da sportis ganviTareba</t>
  </si>
  <si>
    <r>
      <t xml:space="preserve">4. </t>
    </r>
    <r>
      <rPr>
        <sz val="10"/>
        <color indexed="8"/>
        <rFont val="AcadNusx"/>
      </rPr>
      <t>sabaziso infrastruqturis mSenebloba da ganviTareba</t>
    </r>
  </si>
  <si>
    <r>
      <t xml:space="preserve">4.1 </t>
    </r>
    <r>
      <rPr>
        <sz val="10"/>
        <color indexed="8"/>
        <rFont val="AcadNusx"/>
      </rPr>
      <t>regionis sagzao infrastruqturis sruli reabilitacia</t>
    </r>
  </si>
  <si>
    <t>daba lentexi</t>
  </si>
  <si>
    <t>5. პროექტის/აქტივობისგანხორციელების ადგილი</t>
  </si>
  <si>
    <t>7.პროექტის/აქტივობის  ხანგრძლივობა და პროგრესი</t>
  </si>
  <si>
    <t>8. პასუხისმგებელი ადმინისტრაციულლლი ორგანო</t>
  </si>
  <si>
    <t>9. პარტნიორი ორგანიზაციები</t>
  </si>
  <si>
    <t>10.მოკლე აღწერა/შენიშვნა</t>
  </si>
  <si>
    <t>მუნიციპალიტეტის  ბიუჯეტი</t>
  </si>
  <si>
    <t>4 საბაზისო ინფრასტრუქტურის და მშენებლობის განვითარება</t>
  </si>
  <si>
    <t>4:  საბაზისო ინფრასტრუქტურის და მშენებლობის განვითარება</t>
  </si>
  <si>
    <t>1. ხელისუფლების შესაძლებლობების განვითარება</t>
  </si>
  <si>
    <t>10. კომუნალური და სხვა საზოგადოებრივი მომსახურებების მოწესრიგება</t>
  </si>
  <si>
    <t>ონის მუნიციპალიტეტი</t>
  </si>
  <si>
    <t xml:space="preserve">4.საბაზისო ინფრასტრუქტურის და მშენებლობის განვითარება                          </t>
  </si>
  <si>
    <t xml:space="preserve">4.7 მუნიციპალური ცენტრების ინფრასტრუქტურული იერსახის გაუმჯობესება. </t>
  </si>
  <si>
    <t>სულ ადგილობრივი ბიუჯეტი</t>
  </si>
  <si>
    <t>12. განათლების, კულტურისა და სპორტის განვითარება</t>
  </si>
  <si>
    <t>ცაგერის მუნიციპალიტეტი ქ.ცაგერი</t>
  </si>
  <si>
    <t xml:space="preserve">4.1 საგზაო ინფრასტრუქტურის რეაბილიტაცია </t>
  </si>
  <si>
    <t>ქ. ცაგერის ქუჩების მოასფალტების სამუშაოები</t>
  </si>
  <si>
    <t>ინფრასტრუქტურული ობიექტების თან ადაფინანსება</t>
  </si>
  <si>
    <t>გაუმჯობესდება ქალაქის ინფრასტრუქტურა</t>
  </si>
  <si>
    <t>ქ. ამბროლაურის მუნიციპალიტეტი</t>
  </si>
  <si>
    <t>12..განათლების, კულტურის და სპორტის განვითარება</t>
  </si>
  <si>
    <t xml:space="preserve">12.3.რეგიონში კულტურული და სპორტული ინფრასტრუქტურის რებილიტაცია და განვითარება. </t>
  </si>
  <si>
    <t xml:space="preserve">10.2 მუნიციპალურ ცენტრებში და საკურორტო დასახლებებში საკანალიზაციო სისტემების მოწესრიგება, </t>
  </si>
  <si>
    <t>რაოდენობა</t>
  </si>
  <si>
    <t>სულ პროექტების რაოდენობა</t>
  </si>
  <si>
    <t>მუნიციპალიტეტი</t>
  </si>
  <si>
    <t>ლენტეხის მუნიციპალიტეტი</t>
  </si>
  <si>
    <t>ონის  მუნიციპალიტეტი</t>
  </si>
  <si>
    <t>ცაგერის მუნიციპალიტეტი</t>
  </si>
  <si>
    <t>სულ თანხა</t>
  </si>
  <si>
    <t>თანხა (ლარი)</t>
  </si>
  <si>
    <t>სულ რგპფ და ადგილობრივი ბიუჯეტი</t>
  </si>
  <si>
    <t>4. საბაზისო ინფრასტრუქტურის და მშენებლობის განვითერება</t>
  </si>
  <si>
    <t>მუნიციპალიტეტში განსახორციელებელი პროექტების საპროექტო სახარჯთაღრიცხვო დოკუმენტაციის შედგენა</t>
  </si>
  <si>
    <t>ამბროლაური-ხიმშის საავტომობილო გზის სარეაბილიტაციო სამუშაოები</t>
  </si>
  <si>
    <t>sof.sadmelSi ცემენტო-ბეტონის საფარიანი საავტომობილო გზის მოწყობის სამუშაოები</t>
  </si>
  <si>
    <t xml:space="preserve"> სპორტული ინფრასტრუქტურის განვითარება, ახალგაზრდობის მასობრივი სპორტული მუშაობის ხელშეწყობა  </t>
  </si>
  <si>
    <t>ცაგერის მუნიციპალიტეტის განვითარების სტრატეგის სამოქმედო გეგმა  2015-2017 წლებისთვის</t>
  </si>
  <si>
    <t xml:space="preserve">ლენტეხის მუნიციპალიტეტი </t>
  </si>
  <si>
    <t xml:space="preserve"> ამბროლაურის მუნიციპალიტეტი </t>
  </si>
  <si>
    <t xml:space="preserve"> ცაგერის მუნიციპალიტეტი </t>
  </si>
  <si>
    <t>11.9 მოსახლეობის მოწყვლადი ჯგუფებისათვის სოციალური სახლების მომსახურების სრული ხელმისაწვდომობის უზრუნველყოფა</t>
  </si>
  <si>
    <t xml:space="preserve">2.1 საჯარო სკოლებისა  და  სკოლამდელი აღზრდის დაწესებულებების სრული რეაბილიტაცია </t>
  </si>
  <si>
    <t>12.3 რეგიონში კულტურული და სპორტული ინფრასტრუქტურის რეაბილიტაცია და განვითარება</t>
  </si>
  <si>
    <t>სოციალურად დაუცველი ფენების პირობების გაუმჯობესება,რომელიც მოემსახურება 110 ბენეფიციარს.</t>
  </si>
  <si>
    <t>მუნიციპალიტეტის ახალგაზრდობის ჯანსაღი ცხოვრების წესის დამკვიდრება მოეწყობა რაიონული და რესპუბლიკური მნიშვნელობების სპორტული თონიოსძიებები..</t>
  </si>
  <si>
    <t>ინფრასტრუქტურული ობიექტების თანადაფინანსება</t>
  </si>
  <si>
    <t>გაუმჯობესდება მუნიციპალიტეტის ინფრასტრუქტურა</t>
  </si>
  <si>
    <t>გაუმჯობესდება მუნიციპალიტეტის საგზაო ინფრასტრუქტურა</t>
  </si>
  <si>
    <t>6.1. საკურორტო და სარეკრეაციო ობიექტების ინფრასტრუქტურის მოწესრიგება</t>
  </si>
  <si>
    <t xml:space="preserve">სოფ ძირაგეული  ამბროლაურის მუნიციპალიტეტი </t>
  </si>
  <si>
    <t>გაუმჯობესდება მუნიციპალიტეტის ტურისტული  ობიექტების ინფრასტრუქტურა</t>
  </si>
  <si>
    <t>გაუმჯობესდება მუნიციპალიტეტის  ინფრასტრუქტურა</t>
  </si>
  <si>
    <t>ქ. ამბროლაურში ხელოვნურსაფარიანი სპორტული მოედნის მოწყობა</t>
  </si>
  <si>
    <t>მოეწყობა სტანდარტული ზომების ხელოვნურსაფარიანი სპორტული მოედანი ტრიბუნებითა და შესაბამისი ინფრასტრუქტურით</t>
  </si>
  <si>
    <t>sof. ურავSi ყოფილი სამთო ქიმიური ქარხნის ტერიტორიაზე არსებული მავნე ნარჩენების საკონსერვაციო სამუშაოები</t>
  </si>
  <si>
    <t>სოფ. ურავი ამბროლაურის მუნიციპალიტეტი</t>
  </si>
  <si>
    <t>რეაბილიტაცია ჩაუტარდება სოფ. ხიმშის ცენტრალურ გზას. ასფალტი  დაიგება ქ. ამბროლაურიდან (ჯანელიძეების უბნიდან) ხიდიკრის ხიდამდე. ისარგებლებს 2500 ბენეფიციარი</t>
  </si>
  <si>
    <t>მოეწყობა ცემენტო-ბეტონის საფარი. ისარგებლებს 1200 ბენეფიციარი</t>
  </si>
  <si>
    <t>ქვედა ცაგერში ახალდასახლების უბანში კანალიზაციის ქსელის მოწყობა</t>
  </si>
  <si>
    <t>დემონტაჟი გაუკეთდება მავნე ნარჩენების ტერიტორიაზე არსებულ შენობებს, მოხდება მათი კონსერვაცია.</t>
  </si>
  <si>
    <t>მდ.კრიხულაზე დამცავი ჯებირების მოწყობა</t>
  </si>
  <si>
    <t>იგეგმება მდინარე კრიხულის მიმდებარე ტერიტორიის კეთილმოწყობის სამუშაოები. აღნიშნული პროექტი ხელს შეუწყობს როგორც წყალდიდობების დროს მიმდებარე ტერიტორიის დაცვას, ასევე მოამზადებს გარემოს მდინარის სანაპიროს კეთილმოწყობისათვის.</t>
  </si>
  <si>
    <t xml:space="preserve"> ამბროლაურის მუნიციპალიტეტი</t>
  </si>
  <si>
    <t xml:space="preserve">სოფ. კაჩაეთში დვლების უბანში წყალმომარაგების სისტემის მოწყობა </t>
  </si>
  <si>
    <t>სოფ. კაჩაეთი ამბროლაურის მუნიციპალიტეტი</t>
  </si>
  <si>
    <t>სოფ. ლიხეთი ამბროლაურის მუნიციპალიტეტი</t>
  </si>
  <si>
    <t xml:space="preserve">ცაგერის მუნიციპალიტეტი </t>
  </si>
  <si>
    <t>დაბა ლენტეხში ამაღლების ეკლესიამდე მისასვლელი ხელოვნური ბილიკის(კიბის)მოწყობა</t>
  </si>
  <si>
    <t>მოეწყობა დაბა ლენტეხში ამაღლების ეკლესიამდე მისასვლელი ხელოვნური ბილიკის(კიბე)</t>
  </si>
  <si>
    <t>შიდა სასოფლო გზებზე ბეტონის სანიაღვრე არხებისა და საყრდენი კედლების მოწყობითი სამუშაოები.</t>
  </si>
  <si>
    <t>წყლის სისტემების რეაბილიტაცია სოფელ გვიმბრალასა და ხელედში</t>
  </si>
  <si>
    <t>ლენტეხის მუნიციპალიტეტში საბავშვო ბაღების სველი წერტილების მოწყობა-რეაბილიტაცია</t>
  </si>
  <si>
    <t>გაუმჯობესდება საბავშვო ბაღების ხარისხიანი წყლით მომარაგება</t>
  </si>
  <si>
    <t>სასოფლო გზებზე ბეტონის სანიაღვრე არხების და საყრდენი კედლების მოწყობის სამუშაოები</t>
  </si>
  <si>
    <t xml:space="preserve"> ამბროლაურის მუნიციპალიტეტი ქ.ამბროლაური</t>
  </si>
  <si>
    <t>სოფელ ზედა ბუგეულის და აბანოეთის ,,გაბრიჭაულების უბანი" წყალმომარაგების სისტემის მოწყობა</t>
  </si>
  <si>
    <t>სოფ. ბუგეული, აბანოეთი ამბროლაურის მუნიციპალიტეტი</t>
  </si>
  <si>
    <t>სოფ.ჭყვიშის და ქვიშარის წყალსადენის სისტემის რეკონსტრუქცია</t>
  </si>
  <si>
    <t>სოფ. ჭყვიში, ქვიშარი ამბროლაურის მუნიციპალიტეტი</t>
  </si>
  <si>
    <t>13. garemosdacviTi saqmianobis gaumjobeseba</t>
  </si>
  <si>
    <t>13.2 napirsamagri RonisZiebebis gegmis SemuSaveba da ganxorcieleba</t>
  </si>
  <si>
    <t>sasoflo gzebis movla Senaxva</t>
  </si>
  <si>
    <t>სოფლებში (სხვადასხვა ადგილას) წყალსადენების რეაბილიტაცია</t>
  </si>
  <si>
    <t>სოფ. მეორე ტოლაში ( გომიშურზე) სპორტული მოედნის რეაბილიტაცია</t>
  </si>
  <si>
    <t>მუნიციპალიტეტის ტერიტორიაზე გარე განათების მოწყობა</t>
  </si>
  <si>
    <t>ქალაქ ამბროლაურში ახალგაზრდებისათვის თავშეყრის ადგილის მოწყობა (საბილიარდო)</t>
  </si>
  <si>
    <t>სოფ. ძირაგეულში თავშეყრის ადგილის  (ასევე  შენობაში განთავსდება ამბულატორია) მშენებლობა</t>
  </si>
  <si>
    <t>სოფ.სადმელში სტადიონის და ფანჩატურის რეაბილიტაცია</t>
  </si>
  <si>
    <t xml:space="preserve">სოფ. მეორე ტოლაში ბიბლიოთეკის და ამბულატორიის რეაბილიტაციის სამუშაოები </t>
  </si>
  <si>
    <t>ქ. ამბროლაურში (გამსახურდიას 04 ჩიხი, 05 ქუჩა, 02 ჩიხი (ბარათაშვილის ქუჩა)) ასფალტო-ბეტონის საფარიანი გზების მოწყობის სამუშაოები</t>
  </si>
  <si>
    <t>ქ. ამბროლაურში(ი.გოგებაშვილის ქუჩა, 01 შესახვევი, 01 და 02 ჩიხები, კ. გამსახურდიას ქუჩა, 03 ჩიხი; 05 ქუცა, 03 ჩიხი (ნ.ბარათაშვილის ქუჩა)) ბეტონის საფარიანი გზების მოწყობის სამუშაოები</t>
  </si>
  <si>
    <t>სოფელ ურავის წყალსადენის შიდა ქსელის ცენტრალური მაგისტრალის რეაბილიტაცია</t>
  </si>
  <si>
    <t>მრავალბინიანი საცხოვრებლების მიმდებარედ შეიცვლება ცენტრალური მაგისტრალი</t>
  </si>
  <si>
    <t>სოფ. აბარის წყალმომარაგების სათავის, მაგისტარალის და სოფ. აბარის წყალმომარაგების სისტემის მოწყობის სამუშაოები</t>
  </si>
  <si>
    <t>სოფ. აბარი ამბროლაურის მუნიციპალიტეტი</t>
  </si>
  <si>
    <t>სოფ ჭრებალოში სპორტ კომპლექსის იატაკისა და გარე ტერირორიის კეთილმოწყობის სამუშაოები</t>
  </si>
  <si>
    <t>ქ. ამბროლაურში საცურაო აუზის რეაბილიტაცია</t>
  </si>
  <si>
    <t>ქ. ამბროლაურში საკანალიზაციო ქსელის მოწყობა</t>
  </si>
  <si>
    <t>ქ. ამბროლაურში მცირე ზომის სკვერის მოწყობა</t>
  </si>
  <si>
    <t>ადმინისტრაციული შენობის ფართის რეაბილიტაცია</t>
  </si>
  <si>
    <t xml:space="preserve">ქ.ამბროლაური ამბროლაურის მუნიციპალიტეტი </t>
  </si>
  <si>
    <t>ქ.ცაგერში სპორტული ტრენაჟორების მოწყობა</t>
  </si>
  <si>
    <t>დაბის კეთილმოწყობა (ბორდიურები,ტროტუარები, გარე განათება, ცენტრალური მოედნის კეთილმოწყობა)</t>
  </si>
  <si>
    <t>წყაროების კეთილმოწყობა</t>
  </si>
  <si>
    <t>ცენტრალურ მოედანზე მონუმენტის მოწყობა</t>
  </si>
  <si>
    <t>ცენტრალურ მოედანზე მოეწყობა მონუმენტი. გაუმჯობესდება დაბის იერ სახე</t>
  </si>
  <si>
    <t>4.3 სივრცით-ტერიტორიული განვითარების გეგმების შემუშავება</t>
  </si>
  <si>
    <t>5. მცირე და საშუალო ბიზნესის განვითარება</t>
  </si>
  <si>
    <t>5.6 ადგილობრივი ბიზნესების მხარდაჭერა ახალი ბაზრების და შესაძლებლობის მოძიებაში</t>
  </si>
  <si>
    <t>ქ. ონში ყოფილი ბაზრის რეაბილიტაცია და მიმდებარე ტერიტორიის კეთილმოწყობა</t>
  </si>
  <si>
    <t>განხორციელდება დაახლოებით 3000 მ2 ტერიტორიის კეთილმოწყობა, ღია და დახურული სავაჭრო დახლების მშენებლობა ბენეფიციართა რაოდენობა დაახ. 30000 ადგილობრივი და სტუმრად მოსული მოქალაქე.</t>
  </si>
  <si>
    <t>ტურისტულად მიმზიდველი ადგილების კეთილმოწყობა</t>
  </si>
  <si>
    <t xml:space="preserve">სოფელ ჩხუტელში ლაჯანურგესის სათავე ნაგებობიდან გვირაბამდე ასფალტირების სამუშაოების ჩატარება </t>
  </si>
  <si>
    <t>ქ.ცაგერში თავისუფლების ქუჩაზე მდებარე სპორტდარბაზის რეაბილიტაცია</t>
  </si>
  <si>
    <t>13.1 ბუნებრივი კატასტროფების რისკების და ავარიული სიტუაციების მართვის სამოქმედო გეგმის შემუშავება და განსაკუთრებით მოწყვლადი ტერიტორიეის მონიტორინგის სისტემის ჩამოყალიბება.</t>
  </si>
  <si>
    <t>მოხდება ურავის ყოფილი სამთო ქიმიური ქარხნის ტერიტორიის არსებული მავნე ნარჩენებისაგან გაწმენდა და მათი კონსერვაცია.</t>
  </si>
  <si>
    <t>გზაზე მოეწყობა 9 სმ სისქის ასფალტო-ბეტონის საფარი. გაუმჯობესდება მუნიციპალიტეტის საგზაო ინფრასტრუქტურა</t>
  </si>
  <si>
    <t>გზაზე მოეწყობა 16 სმ სისქის ბეტონის საფარი. გაუმჯობესდება მუნიციპალიტეტის საგზაო ინფრასტრუქტურა</t>
  </si>
  <si>
    <t>სტადიონების მშენებლობის დასრულება II ფაზა</t>
  </si>
  <si>
    <t>მოეწყობა ახალი ხელოვნურსაფარიანი სპორტული მოედნები, მოხდება არსებული სპორტული მოედნების დასრულების სამუშაოები სოფლებში ლესემა, მელურა, ყარიში, საყდარი, ფანაგა, შკედი, ლეკოსანდი</t>
  </si>
  <si>
    <t>გათვალიწინებულია სახურავის შეცვლა,შიდა და გარე ინტერიერის სარემონტო სამუშაოების ჩატარება,გათბობის სისტემის ,სველი წერტილების მოწყობა და ეზოს შემოკავების სამუშაოების ჩატარება.</t>
  </si>
  <si>
    <t>საგზაო ინფრასტრუქტურის განახლება, გარემოს დაცვის ღონისძიებათა განვითარება, მოსახლეობის უსაფრთხო გადაადგილება, misi miznobrivi mosargeble გახდება 1600 beneficiari, xolo amavdroulad am sikeTiT isargeblebs 8000 -mde municipalitetSi mcxovrebi</t>
  </si>
  <si>
    <t>გათვალისწინებულია მურის ციხეების დამაკავშირებელი ბილიკების მოწყობა და ღვირიშის ჩანჩქერზე საფეხმავლო ხიდის მოწყობა,ცაგერი-ორბელის გადასახედის,წითელი კლდის მიმდებარე ტერიტორიისა და გადასახედის მოწყობა,ასათიანის წყაროს მიმდებარე ტერიტორიის კეთილმოწყობა,წყალტუბო-ქუთაისის გზაზე და სოფ.ჩქუმში არსებული ჩანჩქერების მიმდებარე ტერიტორიების კეთილმოწყობა</t>
  </si>
  <si>
    <t xml:space="preserve">მოეწყობა დასახლებულ პუნქტებში კაუჩუკის საფარიანი ტრენაჟორები </t>
  </si>
  <si>
    <t>საგზაო ინფრასტრუქტურის განახლება, მოსახლეობის უსაფრთხო გადაადგილება,ასფალტის საფარისა და სანიაღვრე არხების მოწყობა
 მისი მიზნობრივი მოსარგებლე  გახდება 1200 ბენეფიციარი, ხოლო ამავდროულად ამ სიკეთით ისარგებლებს 4000-მდე მუნიციპალიტეტის მცხოვრები</t>
  </si>
  <si>
    <t>სპორტული დარბაზის რეაბილიტაცია ითვალისწინებს კარ-ფანჯრების შეცვლას,სამუშაო ოთახების, გასახდელების,სველი წერტილების და დარბაზის  სარემონტო სამუშაოებს ჩატარებას,გერე ფასადის მოწესრიგებას.</t>
  </si>
  <si>
    <t>10.1 მოსახლეობისთვის ცენტრალური სისტემით ხარისხიანი სასმელი წყლის უწყვეტი მიწოდების, ხარისხიანი და უწყვეტი ენერგომომარაგების და ბუნებრიი აირის უწყვეტი მიწოდების სრული უზრუნველყოფა</t>
  </si>
  <si>
    <t>მუნიციპალურ ცენტრებსა და საკურორტო დასახლებების ინფრასტრუქტურული იერსახის გაუმჯობესება და არქიტექრორულ-სამშენებლო სფეროს რეგულირების ქმედითოი სისტემის ჩამოყალიბება.</t>
  </si>
  <si>
    <t>რეგიონში კულტურული და სპორტული ინფრასტრუქტურის რეაბილიტაცია და განხორციელება</t>
  </si>
  <si>
    <t>10.2 მუნიციპალურ ცენტრებსა და საკურორტო დასახლებებში საკანალიზაციო სისტემების მოწესრიგება და საწარმოო და საყოფაცხოვრებო ჩამდინარე წყლების გამწმენდი ნაგებობების მშენებლობა</t>
  </si>
  <si>
    <t>4.7. მუნიციპალური ცენტრების და საკურორტო დასახლებების ინფრასტრუქტურული იერსახის გაუმჯობესება და არქიტექტურულ-სამშენებლო სფეროს რეგულირების ქმედითი სისტემის ჩამოყალიბება.</t>
  </si>
  <si>
    <t xml:space="preserve"> ამბროლაურის მუნიციპალიტეტში (სხვადასხვა ადგილას) რ/ბეტონის სანიაღვრე არხების მოსაწყობად</t>
  </si>
  <si>
    <t>საპროექტო დოკუმენტაციის თანხა</t>
  </si>
  <si>
    <t>ქ. ამბროლაურის საკანალიზაციო ქსელის გამწმენდი ნაგებობის მოწყობა (პირველი რიგი)</t>
  </si>
  <si>
    <t>სოფ.ლიხეთის წყალმომარაგების ქსელის მოწყობის სამუშაოები</t>
  </si>
  <si>
    <t xml:space="preserve"> რგპფ-ს მიერ დასაფინანსებელი ინფრასტრუქტურული ობიექტების თანადაფინანსება</t>
  </si>
  <si>
    <t>ლესემისა და ნანარის  ხიდების რეაბილიტაცია</t>
  </si>
  <si>
    <t>მოხდება ლესემისა და ნანარის ხიდების რეაბილიტაცია.</t>
  </si>
  <si>
    <t>ლენტეხის მუნიციპალიტეტის სოფ. ტვიბში მდ. ცხამრიელის კალაპოტის გაწმენდა-გასწორხაზოვნება</t>
  </si>
  <si>
    <t>ლენტეხის მუნიციპალიტეტის შიდა საავტომობილო გზების თოვლის საფარისგან გაწმენდის სამუშაოები</t>
  </si>
  <si>
    <t>ლენტეხი-ფაყი-სკალდის მიმართულებით საავტომობილო გზის აღდგენის სამუშაოები</t>
  </si>
  <si>
    <t>მოწესრიგდება საგზაო ინფრასტრუქტურა</t>
  </si>
  <si>
    <t xml:space="preserve">მოწესრიგდება და კეთილმოეწყობა საგზაო ინფრასტრუქტურა; ეს ეხება როგორც თოვლის საფარისგან გზის გაწმენდით სამუშაოებს ასევე წყალდიდობასა და ნიაღვარს </t>
  </si>
  <si>
    <t>საპროექტო სამუშაოები</t>
  </si>
  <si>
    <t>ქ.ამბროლაური</t>
  </si>
  <si>
    <t>რეგიონში განსახორციელებელი პროექტების ფონდის (რგპფ) პროექტები 2018-2020 წლებში</t>
  </si>
  <si>
    <t xml:space="preserve">ივლისი </t>
  </si>
  <si>
    <t>ოქტომბერი</t>
  </si>
  <si>
    <t>ამბროლაურის მუნიციპალიტეტის მერია</t>
  </si>
  <si>
    <t>მარტი</t>
  </si>
  <si>
    <t>მაისი</t>
  </si>
  <si>
    <t>სექტემბერი</t>
  </si>
  <si>
    <t>ივლისი</t>
  </si>
  <si>
    <t>აგვისტო</t>
  </si>
  <si>
    <t>ნემბერი</t>
  </si>
  <si>
    <t>დეკემბერი</t>
  </si>
  <si>
    <t>აპრილი</t>
  </si>
  <si>
    <t>სოფელ სხვავაში36X18მ ზომის მინი საფეხბურთო მოედნის მოწყობის დარჩენილი სამუშაოები</t>
  </si>
  <si>
    <t>ქალაქ ამბროლაურში ავტოსადგურის მიმდებარე ტერიტორიაზე გარე ვაჭრობის დახლების მოწყობის სამუშაოები</t>
  </si>
  <si>
    <t>„ამბროლაურის მუნიციპალიტეტში შაორის ტბის მიმდებარე ტერიტორიაზე ტურისტული საქანელების მოწყობის სამუშაოები“</t>
  </si>
  <si>
    <t>იანვარიAA</t>
  </si>
  <si>
    <t>იანვარი</t>
  </si>
  <si>
    <t>თებერვალი</t>
  </si>
  <si>
    <t>ჩიხარეშის საჯარო სკოლის რეაბილიტაცია</t>
  </si>
  <si>
    <t>ლენტეხის მუნიციპალიტეტის მერია</t>
  </si>
  <si>
    <t>2.1 სკოლების ინფრასტრუქტურის სრული რეაბილიტაცია თანამედროვე სტანდარტების შესაბამისად</t>
  </si>
  <si>
    <t>რეაბილიტაცია ჩაუტარდება სკოლის შენობას. ისარგებლებს 56 ბენეფიციარი</t>
  </si>
  <si>
    <t>სოფ. ჭყვიშის საჯარო სკოლის მშენებლობა</t>
  </si>
  <si>
    <t xml:space="preserve"> ამბროლაურის მუნიციპალიტეტი  სოფ.ჭრებალო</t>
  </si>
  <si>
    <t>რეაბილიტაცია ჩაუტარდება სოფ.ქვედა ცაგერის საჯაროსკოლას. ქალაქ ცაგერის საჯარო სკოლაში რეაბილიტაცია ჩაუტარდება სველ წერტილებს.</t>
  </si>
  <si>
    <t>სოფ. ქვედა ცაგერში საჯარო სკოლის სარეაბილიტაციო სამუშაოები, ქალაქ ცაგერის საჯარო სკოლის სანიტარული კვანძის სარეაბილიტაციო სამუშაოები</t>
  </si>
  <si>
    <t xml:space="preserve">ცაგერის მუნიციპალიტეტი  სოფ. ჩხუტელი </t>
  </si>
  <si>
    <t>ცაგერის მუნიციპალიტეტის მერია</t>
  </si>
  <si>
    <t>მუნიციპალიტეტის ბიუჯეტიდან დასაფინანსებელი პროექტები 2018-2020 წლებში</t>
  </si>
  <si>
    <t>12.3 რეგიონში კულტურული ინფრასტრუქტურის რეაბილიტაცია და განვითარება</t>
  </si>
  <si>
    <t>გზების მოვლა- შენახვა</t>
  </si>
  <si>
    <t>სოფლად არსებული გზების მოვლა შენახვა.</t>
  </si>
  <si>
    <t>მოწესრიგდება ქალაქის ინფრასტრუქტურა</t>
  </si>
  <si>
    <t>კეთილმოწყობის სამუშაოები</t>
  </si>
  <si>
    <t>სკვერების ,გამწვანების სანიაღვრე არხებისა და ბორდიურების,გარე განათების,გარე ვაჭრობის მოწესრიგება.</t>
  </si>
  <si>
    <t>საპროექტო-სახარჯთაღრიცხვო  დოკუმენტაციის შესყიდვის განხორციელება.</t>
  </si>
  <si>
    <t>განსახორციელებელი საპროექტო დოკუმენტაციის მომზადება და მასთან დაკავშირებული ესპერტიზის ჩატარება.</t>
  </si>
  <si>
    <t>საპროექტო დოკუმენტაციის მომზადება.</t>
  </si>
  <si>
    <t>10.6.საზოგადოებრივი ტრანსპორტის ინფრასტრუქტურის მოწესრიგება</t>
  </si>
  <si>
    <t>ტრანსპორტის სუბსიდირება</t>
  </si>
  <si>
    <t>სამგზავრო გადაყვანების გაუმჯობესება.</t>
  </si>
  <si>
    <t xml:space="preserve">ნაგავმზიდი ავტომანქანებისა და ურნების სესხის პროცენტის დაფარვა </t>
  </si>
  <si>
    <t>2018 წლის სესხის დაფარვა</t>
  </si>
  <si>
    <t>დაიფარება სესხი</t>
  </si>
  <si>
    <t>ქ.ცაგერში ნაგვის ურნების შესყიდვა.</t>
  </si>
  <si>
    <t>ქ.ცაგერში მოეწყობა ცენტრალურ უბნებში მცირე ზომის დეკორატიული ნაგვის ურნები.</t>
  </si>
  <si>
    <t>სულ ჯამი</t>
  </si>
  <si>
    <t>რგპფ-ს მიერ დასაფინანსებელი ინფრასტრუქტურული ობიექტების თანადაფინანსება</t>
  </si>
  <si>
    <t xml:space="preserve"> ტექნიკური ზედამხედველობის,საპროექტო და ექსპერტიზის ხარჯები</t>
  </si>
  <si>
    <t>ქ. ცაგერში დეკორატიული ნაგვის ურნების შესყიდვა და მოწყობა</t>
  </si>
  <si>
    <t>ამბროლაურის მუნიციპალიტეტის ტერიტორიაზე კულტურული მემკვიდრეობის ძეგლებთან ინფრასტრუქტურის მოწყობა</t>
  </si>
  <si>
    <t>ქ. ამბროლაურში სტადიონის განათების მოწყობა</t>
  </si>
  <si>
    <t>სოფ. კრიხის გზის რეაბილიტაცია (გაგრძელება)</t>
  </si>
  <si>
    <t>სოფ. ჭელიაღელიდან სოფ.  თლუღამდე მისასვლელი გზის მოწყობა</t>
  </si>
  <si>
    <t>სოფ. ჟოშხაში წყალსადენის მთავარი მაგისტრალის შეცვლა</t>
  </si>
  <si>
    <t>სოფ. ჯვარისა-ქედისუბნის გზის მოწყობა</t>
  </si>
  <si>
    <t>ქ. ამბროლაურში ქუჩების რეაბილიტაცია</t>
  </si>
  <si>
    <t>სოფ. ბუგეულის დვლების უბანში, საბავშვო ბაღის მიმდებარე ტერიტორიაზე წყლის შიდა ქსელის რეაბილიტაცია</t>
  </si>
  <si>
    <t>ქ. ამბროლაურში სკვერების რეაბილიტაცია</t>
  </si>
  <si>
    <t>სოფ. კვაცხუთში წყალსადენის რეაბილიტაცია</t>
  </si>
  <si>
    <t>სოფ. აბარში წყლის რეაბილიტაცია</t>
  </si>
  <si>
    <t>სოფ. პატარაონში წყალსადენის რეაბილიტაცია</t>
  </si>
  <si>
    <t>სოფ.ბუგეული</t>
  </si>
  <si>
    <t>სოფ.კვაცხუთი</t>
  </si>
  <si>
    <t>სოფ.კრიხი</t>
  </si>
  <si>
    <t>სოფ.თლუღი</t>
  </si>
  <si>
    <t>სოფ.ჟოშხა</t>
  </si>
  <si>
    <t>სოფ.ჯვარისა ქედისუბანი</t>
  </si>
  <si>
    <t>სოფ.აბარი</t>
  </si>
  <si>
    <t>სოფ.პატარაონი</t>
  </si>
  <si>
    <t xml:space="preserve">ქ. ამბროლაურში ბაზრის ტერიტორიის რეაბილიტაცია </t>
  </si>
  <si>
    <t>სოფ. ჭრებალოში გზის მოწყობა</t>
  </si>
  <si>
    <t xml:space="preserve">სოფ. ნიკორწმინდაში ბაღის მშენებლობა </t>
  </si>
  <si>
    <t>სოფ.ჭრებალო</t>
  </si>
  <si>
    <t>სოფ.ნიკორწმინდა</t>
  </si>
  <si>
    <t>კეთილმოეწყობა ბაზრის შიდა და გარე ტერიტორია</t>
  </si>
  <si>
    <t>6.1.11. რეგიონის საკურორტო და სარეკრეაციო ობიექტების, მათთან მისასვლელი გზებისა და ინფრასტრუქტურის მოწესრიგება</t>
  </si>
  <si>
    <t xml:space="preserve">პროექტის მიხედვით   ამბროლაურის მუნიციპალიტეტის ტერიტორიაზე კულტურული მემკვიდრეობის ძეგლებთან მოეწყობა სხვადასხვა სახის ტურისტული ინფრასტრუქტურა (ფანჩატურები, გადასახედი მოედნები), რომელიც კულტურული მემკვიდრეობის ძეგლებს კიდევ უფრო მიმზიდველს გახდის როგორც ადგილობრივი ისე უცხოელი ვიზიტორებისათვის; ინფრასტრუქტურით ისარგებლებს 1500–ზე მეტი ბენეფიციარი.  </t>
  </si>
  <si>
    <t>გაუმჯობესდება მუნიციპალიტეტის ტურისტული ინფრასტრუქტურა</t>
  </si>
  <si>
    <t>მოწესრიგდება ქ.ამბროლაურის საკანალიზაციო ქსელი</t>
  </si>
  <si>
    <t xml:space="preserve">მიმდინარე პროექტი ითვალისწინებს ქალაქ ამბროლაურში სამეურნეო-ფეკალური კანალიზაციის ქსელის მოწყობას არაკანალიზირებულ ქუჩებში და შესაბამისად თვითდენითი კანალიზაციის კოლექტორების მშენებლობას.  გამოკვეთილია იმ ქუჩების ჩამონათვალი, რომელთა კანალიზებაც ძირითადად უზრუნველყოფს ჩამდინარე წყლების ქალაქის ტერიტორიიდან ორგანიზებულად გაყვანას. ამის მიხედვით განისაზღვრა 7 არათანაბარი სიმძლავრისა და სიგრძის  კოლექტორების სისტემა, რომელთაგან ერთი (K-1 კოლექტორი თავის მიერთებებით) მდ. რიონის მარჯვენა ნაპირზე მდებარეობს, ორი კი (K-3 და K-7 კოლექტორები) მდ. კრიხულას მარჯვენა ნაპირზე. დანარჩენი 4 კოლექტორი მდინარეების რიონისა და კრიხულას მარცხენა ნაპირზე მდებარეობენ. </t>
  </si>
  <si>
    <t xml:space="preserve">პროექტით უნდა განხორციელდეს მდ. კრიხულის დამცავი ჯებირის მოწყობა მონოლითური რ/ბეტონის კონსტრუქციით, საყრდენი კედლების მოეწყობა სულფატომედეგი წყალშეუღწევადი B-25 F-200 W6 მარკის 2500 მ3 მონოლითური რკ/ბეტონით,   სარეგულაციო კედლების უკან ჩაიყრება კალაპოტში ქვაბულის მოწყობის დროს  მოჭრილი გრუნტი და ფენა-ფენად დაიტკეპნება იმის გათვალისწინებით, რომ შემდგომში შესაძლებელი გახდეს სანაპირო ზოლის განაშენიანება და სხვადასხვა სახის ტურისტული ინფრასტრუქტურის მოწყობა. </t>
  </si>
  <si>
    <t>12.3რეგიონში კულტურული და სპორტული ინფრასტრუქტურის რეაბილიტაცია და განვითარება</t>
  </si>
  <si>
    <t>12.1 სკოლების ინფრასტრუქტურის სრული რეაბილიტაცია თანამედროვე სტანდარტების შესაბამისად</t>
  </si>
  <si>
    <t>2017-2018 წლებში უეფას სტანდარტებით აშენებულ საფეხბურთო მოედნებს მიეცემა სრულყოფილი სახე</t>
  </si>
  <si>
    <t xml:space="preserve">პროექტის მიხედვით   ქალაქ ამბროლაურში აშენებულ საფეხბურთო მოედანზე დამონტაჟდეს უეფას სტანდარტების შესაბამისი განათების სისტემა და ტაბლო. პროექტის მიხედვით სტადიონი იძენს სრულყოფილ სახეს, სადაც შესაძლებელი იქნება მაღალი დონის საფეხბურთო მატჩების, საწვრთნელი ვარჯიშების და სხვადასხვა რანგის შეკრებების გამართვა. საფეხბურთო ინფრასტრუქტურით ისარგებლებს 3000–ზე მეტი ბენეფიციარი. </t>
  </si>
  <si>
    <t xml:space="preserve">4. საბაზისო ინფრასტრუქტურის და მშენებლობის განვითარება                                                                                                                                                                                                                 </t>
  </si>
  <si>
    <t>4.1 რეგიონის საგზაო ინფრასტრუქტურის  მათ შორის ადგილობრივი და შიდასასოფლო გზების სრული რეაბილიტაცია და რეგულარული მოვლის უზრუნველყოფა</t>
  </si>
  <si>
    <t>პროექტის მიხედვით სარეაბილიტაციო სამუშაოები გაგრძელდება სხვავის მიმართულებით და სრული რეაბილიტაცია ჩაუტარდება 1,5 კმ გზის მონაკვეთს.</t>
  </si>
  <si>
    <t>პროექტის მიხედვით სარეაბილიტაციო სამუშაოები გაგრძელდება თლუღის მიმართულებით და სრული რეაბილიტაცია ჩაუტარდება 4,5 კმ გზის მონაკვეთს.</t>
  </si>
  <si>
    <t>რეაბილიტაცია ჩაუტარდება წყალსადენის მაგისტრალსა და შიდა ქსელს</t>
  </si>
  <si>
    <t xml:space="preserve">გზა წარმოადგენს სოფლების: ხონჭიორის, ნამანევის, ზედა შავრის, თხმორის პატარაონის, ტბეთის და ცახის დამაკავშირებელ გზას სოფელ ბუგეულთან და შემდეგ მუნიციპალიტეტის ცენტრთან. სოფელ ბუგეულის საავტომობილო გზის სავალი ნაწილი მოწყობილია ცემენტობეტონის საფარით ხოლო ნამანევის ადმინისტრაციული ერთეულის სოფლებს კვეთს ჭრებალო-ნიკორწმინდის შიდასახელმწიფოებრივი მნიშვნელობის საავტომობილო გზა, რომელსაც უტარდება სრული რეაბილიტაცია და სავალ ნაწილზე ეწყობა ასფალტობეტონის საფარი. პროექტის მიხედვით სრული რეაბილიტაცია ჩაუტარდება 3,5 კმ სიგრძის გზის მონაკვეთს, რომელიც სამომავლოდ გაგრძელდება და შეკრავს წრედს;  </t>
  </si>
  <si>
    <t>გაუმჯობესდება ქ.ამბროლაურის საგზაო ინფრასტრუქტურა</t>
  </si>
  <si>
    <t xml:space="preserve">პროექტის მიხედვით სრული რეაბილიტაცია ჩაუტარდება რამოდენიმე ჩიხსა და შესახვევს, საერთო სიგრძით 1,5 კმ გზის მონაკვეთს. სარეაბილიტაციო გზა ემსახურება 1000–ზე მეტ ბენეფიციარს. </t>
  </si>
  <si>
    <t>რეაბილიტაცია ჩაუტარდება სოფ. ბუგეულში  დვლების უბანში, საბავშვო ბაღის მიმდებარე ტერიტორიაზე წყალსადენის ცენტრალური მაგისტრალსა  და შიდა ქსელს</t>
  </si>
  <si>
    <r>
      <rPr>
        <sz val="9"/>
        <rFont val="Sylfaen"/>
        <family val="1"/>
        <charset val="204"/>
      </rPr>
      <t>13</t>
    </r>
    <r>
      <rPr>
        <b/>
        <sz val="9"/>
        <rFont val="Sylfaen"/>
        <family val="1"/>
        <charset val="204"/>
      </rPr>
      <t xml:space="preserve"> </t>
    </r>
    <r>
      <rPr>
        <sz val="9"/>
        <rFont val="Sylfaen"/>
        <family val="1"/>
        <charset val="204"/>
      </rPr>
      <t>განათლების ,კულტურის და სპორტის განვითარება.</t>
    </r>
  </si>
  <si>
    <r>
      <rPr>
        <sz val="9"/>
        <rFont val="Sylfaen"/>
        <family val="1"/>
        <charset val="204"/>
      </rPr>
      <t xml:space="preserve">12.3 </t>
    </r>
    <r>
      <rPr>
        <b/>
        <sz val="9"/>
        <rFont val="Sylfaen"/>
        <family val="1"/>
        <charset val="204"/>
      </rPr>
      <t xml:space="preserve"> </t>
    </r>
    <r>
      <rPr>
        <sz val="9"/>
        <rFont val="Sylfaen"/>
        <family val="1"/>
        <charset val="204"/>
      </rPr>
      <t>რეგიონში კულტურული,სპორტული და ტურისტული ინფრასტრუქტურის რეაბილიტაცია და განვითარება</t>
    </r>
  </si>
  <si>
    <t>გაუმჯობესდება ქ.ამბროლაურის  ინფრასტრუქტურა</t>
  </si>
  <si>
    <t>პროექტის მიხედვით   ქალაქ ამბროლაურში რეაბილიტაცია ჩაუტარდება და კეთილმოეწყობა ყველა არსებული სკვერი, რომლებიც აღიჭურვება სხვადასხვა სახის ატრაქციონებით და სხვა გასართობი საშუალებებით, რომელიც სკვერებს კიდევ უფრო მიმზიდველს გახდის, როგორც ადგილობრივი, ისე უცხოელი ვიზიტორებისათვის; ინფრასტრუქტურით ისარგებლებს 3000–ზე მეტი ბენეფიციარი.</t>
  </si>
  <si>
    <t xml:space="preserve">პროექტით სოფელში არსებულ წყაროს თვალებზე რეაბილიტაცია ჩაუტარდება არსებულ კაპტაჟებს, წყალშემკრებ სათავე ნაგებობებს, მოეწყობა სამარაგო ავზები, ეგრეთ წოდებულ „სასალაოს წყაროზე“ შესრულდება საძიებო სამუშაოები, სათავე ნაგებობების პერიმეტრზე ლითონის ბოძებზე მავთულბადით მოეწყობა სანიტარული ზონები, სხვადასხვა დიამეტრის პლასტმასის მილებით შეიცვლება ამორტიზირებული მაგისტრალური წყალსადენები და შიდა ქსელი.                                                                                                                       </t>
  </si>
  <si>
    <t>მოეწყობა ახალი და რეაბილიტაცია ჩაუტარდება არსებულ სათავე ნაგებობებს, რეაბილიტაცია ჩაუტარდება სამარაგო ავზს, მაგისტრალსა და შიდა ქსელს</t>
  </si>
  <si>
    <t xml:space="preserve">პროექტით ოთხ წყაროს თვალზე მოეწყობა კაპტაჟები, წყალშემკრები სათავე ნაგებობები, 50 მ3 მოცულობის სამარაგო ავზი, დაიხარჯება 25 მ3 მონოლითური რკინა–ბეტონი, სათავე ნაგებობის პერიმეტრზე ლითონის ბოძებზე 50 გრძ.მ. მავთულბადით მოეწყობა სანიტარული ზონა, სხვადასხვა დიამეტრის პლასტმასის მილებით შეიცვლება 1500 გრძ.მ. ამორტიზირებული შიდა ქსელის და 4500 გრძ.მ.-ზე მოეწყობა ცენტრალური მაგისტრალი.                                                                                                                       </t>
  </si>
  <si>
    <t>6.2 მრავალფეროვანი ტურისტული პროდუქტის შექმნა და რეგიონის რეკლამირება</t>
  </si>
  <si>
    <t xml:space="preserve">პროექტის მიხედვით სრული რეაბილიტაცია ჩაუტარდება ყველა ძირითად საუბნო გზას, საერთო სიგრძით 1,8 კმ გზის მონაკვეთს. სარეაბილიტაციო საუბნო გზა ემსახურება 1100–ზე მეტ ბენეფიციარს. </t>
  </si>
  <si>
    <t xml:space="preserve">12. განათლების, კულტურისა და სპორტის განვითარება                                                                                                                                                                                                                 </t>
  </si>
  <si>
    <t>12.1 საჯარო სკოლების და სკოლამდელი აღზრდის დაწესებულებების ინფრასტრუქტურის სრული რეაბილიტაცია თანამედროვე სტანდარტების შესაბამისად.</t>
  </si>
  <si>
    <t>აშენდება თანამედროვე სტანდარტების ახალი საბავშვო ბარი. აშენებას. ბაღი მოემსახურება  სოფელ კაჩაეთის მოსახლეობასაც, საბავშვო ბაღით ისარგებლებს 30-მდე აღსაზრდელი</t>
  </si>
  <si>
    <t>აშენდება თანამედროვე სტანდარტების ახალი საბავშვო ბაღი 30 აღსაზრდელზე</t>
  </si>
  <si>
    <t>მუნიციპალიტეტის ტერიტორიაზე წყალსადენებისა და სათავე ნაგებობების მშენებლობა, რეკონსტრუქცია, რეაბილიტაცია</t>
  </si>
  <si>
    <t>მუნიციპალიტეტის ტერიტორიაზე არსებული წყალსადენების სათავე ნაგებობების დიდი ნაწილი საჭიროებს გაწმენდითი და სარეაბილიტაციო სამუშაოებს. პროექტის მიხედვით მოხდება მუნიციპალიტეტის ტერიტორიაზე არსებული წყალსადენებისა და სათავე ნაგებობების მშენებლობა, რეკონსტრუქცია, რეაბილიტაცია</t>
  </si>
  <si>
    <r>
      <t xml:space="preserve">   დასასრულებელია დაბა ლენტეხის ქუჩების ასფალტირების სამუშაოები- რეაბილიტირებული ქუჩების მეორე ეტაპი, 2018 წელს მოწყობილ საფარზე დასაგებია მეორე ფენა.  ასევე დასაგებია ორივე ფენა დარჩენილ მცირე ჩიხებში   </t>
    </r>
    <r>
      <rPr>
        <sz val="11"/>
        <color theme="1"/>
        <rFont val="AcadNusx"/>
      </rPr>
      <t xml:space="preserve"> </t>
    </r>
    <r>
      <rPr>
        <sz val="11"/>
        <color theme="1"/>
        <rFont val="Sylfaen"/>
        <family val="1"/>
        <charset val="204"/>
      </rPr>
      <t>და</t>
    </r>
    <r>
      <rPr>
        <sz val="11"/>
        <color theme="1"/>
        <rFont val="AcadNusx"/>
      </rPr>
      <t xml:space="preserve">    </t>
    </r>
    <r>
      <rPr>
        <sz val="11"/>
        <color theme="1"/>
        <rFont val="Sylfaen"/>
        <family val="1"/>
        <charset val="204"/>
      </rPr>
      <t xml:space="preserve"> 1 კმ. ახალი ასფალტის გზა  ლუქართის ქუჩაზე. </t>
    </r>
  </si>
  <si>
    <t>დაბის კეთილმოწყობა</t>
  </si>
  <si>
    <t>ნაპირსამაგრი ჯებირები</t>
  </si>
  <si>
    <t>წყალსადენების რეაბილიტაცია მშენებლობა</t>
  </si>
  <si>
    <t>დაბის საბავშო ბაღის რეაბილიტაცია</t>
  </si>
  <si>
    <t xml:space="preserve"> მინი სტადიონების და ღია ტიპის ტრენაჟორების მოწყობა</t>
  </si>
  <si>
    <t>4 sabaziso infrastruqturisa da mSeneblobis ganviTarebა</t>
  </si>
  <si>
    <t>4.7 მუნიციპალური ცეტრების და ინფრასტრუქტურის იერსახის გაუმჯობესება.</t>
  </si>
  <si>
    <t>4.1 sagzao infrastruqturis sruli reabilitacia da regularuli movlis uzrunvelyofa</t>
  </si>
  <si>
    <t xml:space="preserve"> 4. sabaziso infrastruqturisa da mSeneblobis ganviTareba</t>
  </si>
  <si>
    <t xml:space="preserve">აღნიშნული პროექტის განხორციელება მოაგვარებს მოსახლეობის შეუფერხებლად გადაადგილების პრობლემას, ვინაიდან აღნიშნულ გზები არის სავალალო მდგომარეობაში და ხშირად გავლა შეუძლებელია. </t>
  </si>
  <si>
    <t>დაბა ლენტეხი</t>
  </si>
  <si>
    <t xml:space="preserve">  გზების რეაბილიტაცია ითვალისწინებს რკინა-ბეტონის სანიაღვრე არხების და ბეტონის საფარის მოწყობას, შერჩეულია სოფლები: ყარიში, კახურა, გულიდა, ბაბილი, რცხმელური, ყვედრეში, საყდარი, ნაცული, შკედი, ახალშენი, ლაშხარაში, მებეცი. ბეტონის საფარი დაიგება შერჩეულ რთულ მონაკვეთებში, სადაც დიდი ქანობის გამო გზის მოვლა შენახვა გართულებულია</t>
  </si>
  <si>
    <t xml:space="preserve">შესაცვლელია დაბაში არსებული გარე განათების ბოძები, გამოსაცვლელია დენის სადენები და პლაფონები, ცენტრალურ ქუჩებზე აღებული გარე განათების ბოძებს გადავიტანთ გარეუბნებში ვინაიდან არის დაბაში ადგილები სადაც გარე განათება სართოდ არ არის. </t>
  </si>
  <si>
    <t>დაბა ლენტეხში გარე განათების მოწყობა</t>
  </si>
  <si>
    <t xml:space="preserve">  აღნიშნული პროექტის განხორციელება მოაგვარებს მოსახლეობის წყლით მომარაგების პრობლემას შემდეგ სოფლებში: ნანარი, წანაში, შკედი, ლასკადურა, ბაბილი, ლექართა, ზედა ლექსურა, მელურა, საყდარი, მუწდი, გულიდა, ყვედრეში, ბავარი, ჭველიერი </t>
  </si>
  <si>
    <t>12.განათლების, კულტურისა და სპორტის განვითარება</t>
  </si>
  <si>
    <t xml:space="preserve"> გაუმჯობესდება  ბაღის აღსაზრდელების პირობები </t>
  </si>
  <si>
    <t xml:space="preserve">პროექტის დასრულების შემდეგ კიდევ უფრო გაუმჯობესდება მუნიციპალიტეტის სპორტული ინფრასტრუქტურა. </t>
  </si>
  <si>
    <t>განახორციელდება 5 ახალი მინი       სტადიონის და 3 ღია ტიპის ტრენაჟორების მოწყობა.  მინისტადიონები მოეწყობა: დაბა ლენტეხში-2, სოფ.ბაბილში, გულიდაში, სასაშში,  ტრენაჟორები მოეწყობა:  დაბაში-2 კომლექტი და სოფ.ხელედში.</t>
  </si>
  <si>
    <t>1.2. მუნიციპალიტეტის ადმინისტრაციული ინფრასტრუქტურის გაუმჯობესება</t>
  </si>
  <si>
    <t xml:space="preserve">ქ.ონში ვახტანგ VI ის ქუჩა #6 მდებარე შენობის (ყოფილი საავადმყოფო) რეაბილიტაცი- კეთილმოწყობა </t>
  </si>
  <si>
    <t xml:space="preserve">პროექტის ფარგლებში მოხდება ყოფილი საავადმყოფოს სრული რეაბილიტაცია (დაახ. 2000მ2) და ეზოს კეთილმოწყობა (დაახ. 3500მ2). მუნიციპალიტეტის მერიისა და საკრებულოს განსათავსებლად.  ბენეფიციართა რაოდენობა დაახლოებით 20000 ზე მეტი ადგილობრივი და სტუმრად მოსული მოქალაქე. </t>
  </si>
  <si>
    <t>ქ.ონი ვახტანგ VI №6</t>
  </si>
  <si>
    <t>13. გარემოსდაცვითი საქმიანობის გაუმჯობესება</t>
  </si>
  <si>
    <t>13.2. ნაპირსამაგრი ღონისძიებების გეგმის შემუშავება და განხორციელება</t>
  </si>
  <si>
    <t>სოფელ შარდომეთში მდ რიონზე ნაპირდამცავი გაბიონის მოწყობა</t>
  </si>
  <si>
    <t>პროექტი ითვალისწინებს სოფ შარდომეთში მისასვლელი გზის დაცვას მდინარე რიონისაგან, აღნიშნული გაბიონის სიგრძე დაახლოებით 150მ იქნება და უზრუნველყოფს ზემოაღნიშნული გზის შენარჩუნებას წლების მანძილზე. გზა გამოიყენება , როგორც სოფლის მოსახლეობისა და მოსული დამსვენებლის მიერ ასევე კერძო ბიზნეს სექტორის მიერ.</t>
  </si>
  <si>
    <t>სოფ შარდომეთი</t>
  </si>
  <si>
    <t>4.1 ადგილობრივი გზების სრული რეაბილიტაცია</t>
  </si>
  <si>
    <r>
      <t xml:space="preserve">    განხორციელდება  დაახ.20000 მ</t>
    </r>
    <r>
      <rPr>
        <vertAlign val="superscript"/>
        <sz val="8"/>
        <rFont val="Sylfaen"/>
        <family val="1"/>
        <charset val="204"/>
      </rPr>
      <t>2</t>
    </r>
    <r>
      <rPr>
        <sz val="8"/>
        <rFont val="Sylfaen"/>
        <family val="1"/>
        <charset val="204"/>
      </rPr>
      <t xml:space="preserve"> ( 1მ</t>
    </r>
    <r>
      <rPr>
        <vertAlign val="superscript"/>
        <sz val="8"/>
        <rFont val="Sylfaen"/>
        <family val="1"/>
        <charset val="204"/>
      </rPr>
      <t xml:space="preserve">2 </t>
    </r>
    <r>
      <rPr>
        <sz val="8"/>
        <rFont val="Sylfaen"/>
        <family val="1"/>
        <charset val="204"/>
      </rPr>
      <t>ღირ. დაახ  95 ლარი) დაახ .4კმ</t>
    </r>
    <r>
      <rPr>
        <vertAlign val="superscript"/>
        <sz val="8"/>
        <rFont val="Sylfaen"/>
        <family val="1"/>
        <charset val="204"/>
      </rPr>
      <t xml:space="preserve"> </t>
    </r>
    <r>
      <rPr>
        <sz val="8"/>
        <rFont val="Sylfaen"/>
        <family val="1"/>
        <charset val="204"/>
      </rPr>
      <t xml:space="preserve">მანძილზე ასფალტირება. მოსარგებლეთა რაოდენობა 4000 ზე მეტია.მ.შ პირდაპირი ბენეფიციარი   დაახ 700 მოსახლე.  მოეწყობა 3 კმ. სანიაღვრე არხი.
</t>
    </r>
  </si>
  <si>
    <t>6.1.11. რეგიონის საკურორტო და სარეკრეაციო ობიექტების, მათთან მისასვლელი გზებისა და ინფრასტრუქტურის მოწესრიგება; ისტორიული და კულტურული ძეგლებისა და ობიექტების კეთილმოწყობა - რეაბილიტაიცია.</t>
  </si>
  <si>
    <t xml:space="preserve">12. განათლების, კულტურის და სპორტის განვითარება  </t>
  </si>
  <si>
    <r>
      <rPr>
        <b/>
        <sz val="9"/>
        <rFont val="Sylfaen"/>
        <family val="1"/>
        <charset val="204"/>
      </rPr>
      <t xml:space="preserve"> </t>
    </r>
    <r>
      <rPr>
        <sz val="9"/>
        <rFont val="Sylfaen"/>
        <family val="1"/>
        <charset val="204"/>
      </rPr>
      <t xml:space="preserve">12.3  რეგიონში კულტურული და სპორტული ინფრასტრუქტურის რეაბილიტაცია და განვითარება </t>
    </r>
  </si>
  <si>
    <t>ქ. ონში სპორტულ გამაჯანსაღებელი დახურული საცურაო აუზის მშენებლობა</t>
  </si>
  <si>
    <t>პროექტი ითვალისწინებს 1200მ2 დახურული შენობის მშენებლობას  შესაბამისი ინფრასტრუქტურით პროექტით ისაგებლებენ არამარტო ბავშვები არამედ სხვადასხვა ასაკის ჯგუფები დაახ.3000 მაცხოვრებებლი და ამავე ოდენობის შემოსული დამსვენებელი. მოეწყობა დახურული სავარჯიშო სექციები</t>
  </si>
  <si>
    <t>ქ. ონი დავით აღმაშენებლის #112 ბერშევის სახელობის დასასვენებელი პარკი</t>
  </si>
  <si>
    <t xml:space="preserve">    ქუჩების რეაბილიტაცია ითვალისწინებს რკინა-ბეტონის სანიაღვრე არხების, ბორდიურებისა და ტროტუარების მოწყობას მსხვილმარცლოვანი ასფალტის საფარი 6 სმ, მწვრილმაცროვანი საფარი 4 სმ. პროექტის განხორციელებით 2019 წელს მოეწყობა 6 ქუჩა, (  გოლეთიანის, ასათიანის,მ.ჩაკვეტაძის, ვაჟა ფშაველას და ,კოსტავას, თამარ მეფის და აღმაშენებლის  ქუჩის  ჩიხები  ).სადაც დაიგება ასფალტი 284 გრძ.მ-ზე . პროექტის განხორციელების შედეგად მისი მიზნობრივი მოსარგებლე იქნება ქალაქ ცაგერის 1200 მაცხოვრებელი და  7000-მდე ბენეფიციარი.</t>
  </si>
  <si>
    <t>ქ.ცაგერში აგრარული ბაზრის მშენებლობა</t>
  </si>
  <si>
    <t>აშენდება ბაზრის ახალი შენობა. გაუმჯობესდება მუნიციპალიტეტის ინფრასტრუქტურა.</t>
  </si>
  <si>
    <t>ქ.ცაგერი</t>
  </si>
  <si>
    <t>მწვანე თეატრისა და ღვირიშის ჩანჩქერზე მისასვლელი ბილიკებისა  და ტერიტორიების კეთილმოწყობა.</t>
  </si>
  <si>
    <t>4.7 მუნიციპალური ცეტრების და დასახლებების  ინფრასტრუქტურის იერსახის გაუმჯობესება.</t>
  </si>
  <si>
    <t>მუნიციპალიტეტის შემოსასვლელების კეთილმოწყობა .</t>
  </si>
  <si>
    <t xml:space="preserve">პროექტი ითვალისწინებს მუნიციპალიტეტის საზღვრებზე დეკორატიული ფირნიშების მოწყობას. </t>
  </si>
  <si>
    <t xml:space="preserve"> პროექტის განხორციელების შემთხვევაში გაუმჯობესდება მუნიციპალიტეტში შემოსასვლელების იერსახე. უფრო მიმზიდველი გახდება იგი შემოსული სტუმრებისა და ტურისტებისათვის.</t>
  </si>
  <si>
    <t>4.1 საგზაო ინფრასტრუქტურის რეაბილიტაცია და რეგულარული მოვლის უზრუნველყოფა</t>
  </si>
  <si>
    <t>სოფ.სურმუში</t>
  </si>
  <si>
    <t>სოფ. ქულბაქი</t>
  </si>
  <si>
    <t>გაუმჯობესდება  მუნიციპალიტეტის საგზაო  ინფრასტრუქტურა</t>
  </si>
  <si>
    <t>სოფ.  ჩხუტელში ლამარელას ღელეზე გასასვლელი  საავტომობილო და საფეხმავლო ხიდებისა და გაბიონების მოწყობა</t>
  </si>
  <si>
    <t>სოფ. ჩხუტელი</t>
  </si>
  <si>
    <t>მოეწყობა სოფ.  ჩხუტელში ლამარელას ღელეზე გასასვლელი  საავტომობილო და საფეხმავლო ხიდები და გაბიონები</t>
  </si>
  <si>
    <t xml:space="preserve">სოფ.ჭალისთავში,სურმუშისა და ალპანაში ხელოვნურსაფარიანი სპორტული მოედნების მოწყობა </t>
  </si>
  <si>
    <t xml:space="preserve">სოფ.ჭალისთავში,სურმუშისა და ალპანაში მოეწყობა ხელოვნურსაფარიანი სპორტული მოედნები. </t>
  </si>
  <si>
    <t>სოფ.ჭალისთავი,სურმუში და ალპანა</t>
  </si>
  <si>
    <t>გაუმჯობესდება  მუნიციპალიტეტის სპორტული ინფრასტრუქტურა.  ისარგებლებს 550-მდე ბენეფიციარი.</t>
  </si>
  <si>
    <t>ონის მუნიციპალიტეტის მერია</t>
  </si>
  <si>
    <t>ქალაქ ამბროლაურში მდებარე საცურაო აუზის რეაბილიტაცია (ეზოს კეთილმოწყობა და ვენტილაცია-კონდიცირების სისტემის მონტაჟი)</t>
  </si>
  <si>
    <t>ონის მუნიციპალიტეტის განვითარების სტრატეგის სამოქმედო გეგმა  2018-2021 წლებისთვის</t>
  </si>
  <si>
    <t>დანართი 1</t>
  </si>
  <si>
    <t>რეგიონული სტრატეგიის მიზანი</t>
  </si>
  <si>
    <t>რეგიონული სტრატეგიის ამოცანა</t>
  </si>
  <si>
    <t>პროექტის დასახელება</t>
  </si>
  <si>
    <t>მოსალოდნელი შედეგი</t>
  </si>
  <si>
    <t>ადგილმდებარეობა</t>
  </si>
  <si>
    <t>7. ხანგრძლივობა და პროგრესი</t>
  </si>
  <si>
    <t>პასუხისმგებელი ორგანიზაცია</t>
  </si>
  <si>
    <t>პარტნიორი ორგანიზაციები</t>
  </si>
  <si>
    <t>6. პროექტის ბიუჯეტი და დაფინანსების წყარო</t>
  </si>
  <si>
    <t>შენიშვნა, მოკლე აღწერა (მაქს. 1-3 წინადადება)</t>
  </si>
  <si>
    <t>ცენტრალური ბიუჯეტი</t>
  </si>
  <si>
    <t>ადგილობრივი ბიუჯეტი</t>
  </si>
  <si>
    <t>საერთაერთაშორისო დონორები</t>
  </si>
  <si>
    <t>სოფელ ბარი მრავალძლის (მრავალძლის ეკლესიამდე) მისასვლელი გზის  ასფალტირება</t>
  </si>
  <si>
    <r>
      <t xml:space="preserve">    განხორციელდება  დაახ. 50000 მ</t>
    </r>
    <r>
      <rPr>
        <vertAlign val="superscript"/>
        <sz val="8"/>
        <rFont val="Sylfaen"/>
        <family val="1"/>
        <charset val="204"/>
      </rPr>
      <t>2</t>
    </r>
    <r>
      <rPr>
        <sz val="8"/>
        <rFont val="Sylfaen"/>
        <family val="1"/>
        <charset val="204"/>
      </rPr>
      <t xml:space="preserve"> ( 1მ</t>
    </r>
    <r>
      <rPr>
        <vertAlign val="superscript"/>
        <sz val="8"/>
        <rFont val="Sylfaen"/>
        <family val="1"/>
        <charset val="204"/>
      </rPr>
      <t xml:space="preserve">2 </t>
    </r>
    <r>
      <rPr>
        <sz val="8"/>
        <rFont val="Sylfaen"/>
        <family val="1"/>
        <charset val="204"/>
      </rPr>
      <t>ღირ. დაახ  73.5ლარი) დაახ .10კმ</t>
    </r>
    <r>
      <rPr>
        <vertAlign val="superscript"/>
        <sz val="8"/>
        <rFont val="Sylfaen"/>
        <family val="1"/>
        <charset val="204"/>
      </rPr>
      <t xml:space="preserve"> </t>
    </r>
    <r>
      <rPr>
        <sz val="8"/>
        <rFont val="Sylfaen"/>
        <family val="1"/>
        <charset val="204"/>
      </rPr>
      <t>მანძილზე ასფალტირება. მოსარგებლეთა რაოდენობა 30000 ზე მეტია.მ.შ პირდაპირი ბენეფიციარი   დაახ 1000 მოსახლე.  მოეწყობა დაახ 2 კმ. სანიაღვრე არხი ( 1მ</t>
    </r>
    <r>
      <rPr>
        <vertAlign val="superscript"/>
        <sz val="8"/>
        <rFont val="Sylfaen"/>
        <family val="1"/>
        <charset val="204"/>
      </rPr>
      <t>2</t>
    </r>
    <r>
      <rPr>
        <sz val="8"/>
        <rFont val="Sylfaen"/>
        <family val="1"/>
        <charset val="204"/>
      </rPr>
      <t xml:space="preserve"> ღირ. დაახ .50ლარი)
</t>
    </r>
  </si>
  <si>
    <t xml:space="preserve"> ონის მუნიციპალიტეტი სოფელი ბარი და მრავალძალი</t>
  </si>
  <si>
    <t>05</t>
  </si>
  <si>
    <t>09</t>
  </si>
  <si>
    <t xml:space="preserve">ქ. ონში საზოდაგოებრივი სივრცეების (სკვერები, ქუჩები, საფეხმავლო ბილიკები, დასასვენებელი ზონები და სხვა) კეთილმოწყობა </t>
  </si>
  <si>
    <t xml:space="preserve">განხორციელდება ქ. ონში დავით აღმაშენებლის, ვახტანგ VI-ს, ბააზოვის,  დემეტრე II, კახაბერის ქუჩების დემეტრე II ისა და დავით აღმაშენებლის მოედნების, სკვერების კეთილმოწყობა, მესერების, ფასადების, საფეხმავლო ბილიკების, გამწყავების ზოლების ლამპიონებისა და დეკორატიული განათებების რეაბილიტაცია. გადმოსახედებისა და მონუმენტების მოწყობა </t>
  </si>
  <si>
    <t>ქ. ონი</t>
  </si>
  <si>
    <t>04</t>
  </si>
  <si>
    <t>10</t>
  </si>
  <si>
    <t>03</t>
  </si>
  <si>
    <t>11</t>
  </si>
  <si>
    <t>0</t>
  </si>
  <si>
    <t>ქ. ონი დავით აღმაშენებლის 56</t>
  </si>
  <si>
    <t>08</t>
  </si>
  <si>
    <t>სოფელ ღარის  შიდასასოფლო გზის  ასფალტირება სანიღვრე არხების გათვალისწინებით.</t>
  </si>
  <si>
    <t xml:space="preserve"> ონის მუნიციპალიტეტი სოფელი ღარი</t>
  </si>
  <si>
    <t>07</t>
  </si>
  <si>
    <t>2.3.</t>
  </si>
  <si>
    <t>სოფელ ფარახეთში მისასვლელი გზის რეაბილიტაცია</t>
  </si>
  <si>
    <t xml:space="preserve">   განხორციელდება  დაახ. 10000 მ2 ( 1მ2 ღირ. დაახ  95 ლარი) დაახ .4კმ მანძილზე გრუნტის გზის მოწყობა( სევა ფარახეთის დავაკავშირებელ მონაკვეთი) მოსარგებლეთა რაოდენობა 2000 ზე მეტია.მ.შ პირდაპირი ბენეფიციარი   დაახ 700 მოსახლე.  მოეწყობა 1 კმ. სანიაღვრე არხი.</t>
  </si>
  <si>
    <t xml:space="preserve"> ონის მუნიციპალიტეტი სოფელი ფარახეთი</t>
  </si>
  <si>
    <t>ინფრასტრუქტურის სამინისტრო</t>
  </si>
  <si>
    <t>5 საბაზისო ინფრასტრუქტურის და მშენებლობის განვითარება</t>
  </si>
  <si>
    <t xml:space="preserve">ონის მუნიციპალიტეტის სოფელ სევაში მისასვლელი გზის ბეტონირება </t>
  </si>
  <si>
    <t xml:space="preserve">განხორციელდება სოფელ სევის გზის პირველი ეტაპის სამუშაოები  დაახ 24000 მ2 გზაზე  ბეტონის საფრის მოწყობა რკინაბეტონის სანირვრე არხების გათვალისწინებით  1მ2 ღირებულებაა დაახ 80 ლარი </t>
  </si>
  <si>
    <t xml:space="preserve">ონის მუნიციპალიტეტის სოფელი სევა </t>
  </si>
  <si>
    <t xml:space="preserve">ონის მუნიციპალიტეტის სოფელ შარდომეთში მისასვლელი გზის ასფალტირება </t>
  </si>
  <si>
    <t xml:space="preserve">განხორციელდება სოფელ შარდომეთში გზის სარეაბილიტაციო სამუშაოები  დაახ 9000 მ2 გზაზე  ასფალტო - ბეტონის საფრის მოწყობა რკინაბეტონის სანირვრე არხების გათვალისწინებით  1მ2 ღირებულებაა დაახ 85 ლარი </t>
  </si>
  <si>
    <t>1.7.</t>
  </si>
  <si>
    <t>სულ რგპფ</t>
  </si>
  <si>
    <t>2.</t>
  </si>
  <si>
    <t>სახელმწიფო სტრუქტურები</t>
  </si>
  <si>
    <t>სოფელ უწერაში "ჟამიერეთის" უბანში მდინარე რიონზე გზის დამცავი გაბიონის მოწყობა</t>
  </si>
  <si>
    <t>პროექტი ითვალისწინებს სოფელ უწერაში "ჟამიერეთის" უბანში გადასასვლელი ხიდის მიმდებარედ ნაპირსამაგრი გაბიონების მოწყობას რომელიც უზრუნველყოფს  ათეულობით ჰექტარი სასოფლო სამეურნეო დანიშნულების მიწის ფართობის (სოფლის ტერიტორიის) დაცვას , რომელსაც იყენებს სოფ"ჟამიერეთის " მოსახლეობა და ზაფხულის პერიოდში მოსული დამსვენებელი (საეღთო ჯამში ტერიტორიით სარგებლობა საშუალოდ 1000-1300 კაცი)</t>
  </si>
  <si>
    <t>სოფ უწერა</t>
  </si>
  <si>
    <t>250 000</t>
  </si>
  <si>
    <t>2.4.</t>
  </si>
  <si>
    <t>სოფელ სორში ნაპირდამცავი გაბიონის მოწყობა</t>
  </si>
  <si>
    <t>პროექტი ითვალისწინებს სოფ სასოფლო-სამეურნეო დანიშნულების მიწის ნაკვეთების დაცვას   33  ჰექტარის ოდენობით მდინარე რიონისაგან, აღნიშნული გაბიონის სიგრძე დაახლოებით 100მ იქნება ტერიტორიას აქტიურედ იყენებს სოფ სორის მოსახლეობა დაახლოებით 260 ოჯახი .</t>
  </si>
  <si>
    <t>სოფ სორი</t>
  </si>
  <si>
    <t xml:space="preserve">12.განათლების, კულტურის, სპორტის განვითარება </t>
  </si>
  <si>
    <t>12.3. კულტურული ინფრასტრუქტურის რეაბილიტაცია და განვითარება</t>
  </si>
  <si>
    <t xml:space="preserve">ქ. ონში რაჭის მხარეთმცოდნეობის მუზეუმის მშენებლობა </t>
  </si>
  <si>
    <r>
      <t xml:space="preserve"> პროექტი ითვალისწინებს  ახალი თამანედროვე სტანდარტების სეისმომედეგი მუზეუმის დაახ.600მ</t>
    </r>
    <r>
      <rPr>
        <vertAlign val="superscript"/>
        <sz val="8"/>
        <rFont val="Sylfaen"/>
        <family val="1"/>
        <charset val="204"/>
      </rPr>
      <t xml:space="preserve">2 </t>
    </r>
    <r>
      <rPr>
        <sz val="8"/>
        <rFont val="Sylfaen"/>
        <family val="1"/>
        <charset val="204"/>
      </rPr>
      <t>შენობის მშენებლობას.  ისარგებლებს როგორც ადგილობრივი მოსახლეობა დაახ 2000 მაცხოვრებელი ასევე სტუმრად მოსული უცხო ქვეყნის მოქალაქე.</t>
    </r>
  </si>
  <si>
    <t>ქ. ონი ზ.ქაფიანიძის ქუჩა №24</t>
  </si>
  <si>
    <t>2.5.</t>
  </si>
  <si>
    <t>სულ სახელმწიფო სტრუქტურები</t>
  </si>
  <si>
    <t>3.</t>
  </si>
  <si>
    <t>3.1.</t>
  </si>
  <si>
    <t>10.  კომუნალური და სხვა საზოგადოებრივი მომსახურებების მოწესრიგება</t>
  </si>
  <si>
    <t>10.1. მოსახლეობისთვის ცენტრალური სისტემებით ხარისხიანი სასმელი წყლის უწყვეტი მიწოდების უზრუნველყოფა</t>
  </si>
  <si>
    <t>სოფელ უწერაში არსებული წყალსადენი სისტემის ქსელის რეაბილიტაცია</t>
  </si>
  <si>
    <t xml:space="preserve"> პროექტი ითვალისწინებს სოფლის წყალსადენის შიდა ქსელის შეცვლას დაახ 3კმ. მანძილზე , (გრძ. მეტრ დაახლ. ღირებ. 35ლ) მოსარგებლე დაახ 8000 ადგილობრივ მაცხოვრებელი და სხვა სტუმრად მოსულ მოქალაქე.  </t>
  </si>
  <si>
    <t>ონის მუნიციპალიტეტი სოფელი უწერა</t>
  </si>
  <si>
    <t>პრობლემა გადაიჭრება 25-30 წლით.</t>
  </si>
  <si>
    <t>3.2.</t>
  </si>
  <si>
    <t>სოფელ სორში არსებული წყალსადენი სისტემის რეაბილიტაცია</t>
  </si>
  <si>
    <t xml:space="preserve"> პროექტი ითვალისწინებს სოფლის წყალსადენის შიდა ქსელის შეცვლას დაახ 2.5კმ. მანძილზე , (გრძ. მეტრ დაახლ. ღირებ. 35ლ) მოსარგებლე დაახ 3000 ადგილობრივ მაცხოვრებელი და სხვა სტუმრად მოსულ მოქალაქე.  </t>
  </si>
  <si>
    <t>ონის მუნიციპალიტეტი სოფელისორი</t>
  </si>
  <si>
    <t>3.3.</t>
  </si>
  <si>
    <r>
      <rPr>
        <sz val="9"/>
        <rFont val="Times New Roman"/>
        <family val="1"/>
        <charset val="204"/>
      </rPr>
      <t xml:space="preserve">12.3.  </t>
    </r>
    <r>
      <rPr>
        <sz val="9"/>
        <rFont val="Sylfaen"/>
        <family val="1"/>
        <charset val="204"/>
      </rPr>
      <t>კულტურული და სპორტული ღონისძიებების დაფინანსება-განვითარება</t>
    </r>
  </si>
  <si>
    <t>რელიგიური ორგანიზაციების დაფინანსება</t>
  </si>
  <si>
    <r>
      <t>პროგრამის ფარგლებში განხორციელდება ქ. ონში გაბრიელ მთავარანგელოზის სახელობის ეკლესიის სამრეკლოს მშენებლობის სამუშაოები. პროექტი ითვალისწინებს დაახ. 50მ</t>
    </r>
    <r>
      <rPr>
        <vertAlign val="superscript"/>
        <sz val="9"/>
        <rFont val="Sylfaen"/>
        <family val="1"/>
        <charset val="204"/>
      </rPr>
      <t xml:space="preserve">2 </t>
    </r>
    <r>
      <rPr>
        <sz val="9"/>
        <rFont val="Sylfaen"/>
        <family val="1"/>
        <charset val="204"/>
      </rPr>
      <t>შენობის მშენებლობას ეკლესიის სამრეკლოსთვის.</t>
    </r>
  </si>
  <si>
    <t>ქ.ონი წერეთლის № 70</t>
  </si>
  <si>
    <t>01</t>
  </si>
  <si>
    <t>12</t>
  </si>
  <si>
    <t>ონის მუნიციპალიტეტის გამგეობა</t>
  </si>
  <si>
    <t>3.4.</t>
  </si>
  <si>
    <t>სხვა პროექტები</t>
  </si>
  <si>
    <t>4.1.</t>
  </si>
  <si>
    <r>
      <t>4</t>
    </r>
    <r>
      <rPr>
        <sz val="10"/>
        <rFont val="Sylfaen"/>
        <family val="1"/>
        <charset val="204"/>
      </rPr>
      <t xml:space="preserve"> საბაზისო ინფრასტრუქტურის და მშენებლობის განვითარება</t>
    </r>
  </si>
  <si>
    <t>4.1 რეგიონის საგზაო ინფრასტრუქტურის ადგილობრივი გზების კაპიტალური მშენებლობა</t>
  </si>
  <si>
    <t>ქ. ონის შიდა შიდასახემწიფო მნიშვნელობის გზის (ონი- ირი) რეაბილიტაცია</t>
  </si>
  <si>
    <t xml:space="preserve">პროექტი ითვალისწინებს  ქ. ონის ლებანიძის სანაპიროდან სოფელ ირამდე შიდასახემწიფო მნიშვნელობის გზების რეაბილიტაციას  დაახ. 18 კმ. </t>
  </si>
  <si>
    <t>ქ.ონი - სოფელი ირი</t>
  </si>
  <si>
    <t>საავტომობილო  გზების პარტამენტი</t>
  </si>
  <si>
    <t>4.2.</t>
  </si>
  <si>
    <t>5. საბაზისო ინფრასტრუქტურის და მშენებლობის განვითარება</t>
  </si>
  <si>
    <t>საჩხერე-შქმერი-ონის დამაკავშირებელი გზის მშენებლობა</t>
  </si>
  <si>
    <t>პროექტი ითვალისწინებს ონი--შქმერი - საჩხერეს დამაკავშირებელი გზის მშენებლობას გზის სიგძ საჩხერემდე 45 კილომეტრს შადგენს,პროექტი სასიცოცხლო მნიშვნელობისაა, როგორც ონის ასევე მთლიანად რაჭა-ლეჩხუმის მხარისათვის და მოემსახურება ყოველწლიურად  70-80 ათას კაცს.</t>
  </si>
  <si>
    <t>ონი-შქმერი-საჩხერე</t>
  </si>
  <si>
    <t>ინფრასრტუქტურის სამინისტრო</t>
  </si>
  <si>
    <t>4.3.</t>
  </si>
  <si>
    <r>
      <t>12.</t>
    </r>
    <r>
      <rPr>
        <b/>
        <sz val="9"/>
        <rFont val="Sylfaen"/>
        <family val="1"/>
        <charset val="204"/>
      </rPr>
      <t xml:space="preserve"> </t>
    </r>
    <r>
      <rPr>
        <sz val="9"/>
        <rFont val="Sylfaen"/>
        <family val="1"/>
        <charset val="204"/>
      </rPr>
      <t>განათლების, კულტურის და სპორტის განვითარება</t>
    </r>
  </si>
  <si>
    <t>12.3. რეგიონში, კულტურული და სპორტული ინფრასტრუქტურის რეაბილიტაცია და განვითარება.</t>
  </si>
  <si>
    <t xml:space="preserve">ქ. ონში დ აღმაშენებლის #46 ბიბლიოთეკისა და მოსწავლე ახალგაზრდობის შენობის რეაბილიტაცია ეზოს კეთილმოწყობა. </t>
  </si>
  <si>
    <r>
      <t>პროექტი ითვალისწინებს ბიბლიოთეკისა და მოსწავლე ახლგაზრდობის სახლისა 600მ</t>
    </r>
    <r>
      <rPr>
        <vertAlign val="superscript"/>
        <sz val="9"/>
        <rFont val="Sylfaen"/>
        <family val="1"/>
        <charset val="204"/>
      </rPr>
      <t>2</t>
    </r>
    <r>
      <rPr>
        <sz val="9"/>
        <rFont val="Sylfaen"/>
        <family val="1"/>
        <charset val="204"/>
      </rPr>
      <t xml:space="preserve"> და ეზოს დაახ. 800 მ</t>
    </r>
    <r>
      <rPr>
        <vertAlign val="superscript"/>
        <sz val="9"/>
        <rFont val="Sylfaen"/>
        <family val="1"/>
        <charset val="204"/>
      </rPr>
      <t>2</t>
    </r>
    <r>
      <rPr>
        <sz val="9"/>
        <rFont val="Sylfaen"/>
        <family val="1"/>
        <charset val="204"/>
      </rPr>
      <t xml:space="preserve"> რეაბილიტაცია- კეთილმოწყობას. </t>
    </r>
  </si>
  <si>
    <t>ქ. ონში დ აღმაშენებლის #46</t>
  </si>
  <si>
    <t>4.5.</t>
  </si>
  <si>
    <t>კურორტ შოვში სათხილამურო ტრასების და საბაგიროს მოწყობა</t>
  </si>
  <si>
    <t xml:space="preserve">პროექტი ითვალისწინებს კურორტი შოვის მიმდებარე ფერდობების ათვისებას,რათა  კურორტი დაიტვირთოს ზამთრის სეზონზეც. პროექტი წლის მანძილზე მოემსახურება საორიენტაციოდ 10 000 დამსვენებელს  </t>
  </si>
  <si>
    <t>კურორტი შოვი</t>
  </si>
  <si>
    <t>4.6.</t>
  </si>
  <si>
    <t>სოფ ცხმორში სამდონიან ჩანჩქრეზე ინფრასტრუქტურის მოწესრიდება და სოფლამდე მისასვლელი გზის რეაბილიტაცია</t>
  </si>
  <si>
    <t>პროექტი გულისხმობს სოფ ცხმორიდან ჩანჩქერამდე მისასვლელი გზის 2 კილომეტრიანი მონაკვეთის  რეაბილიტაციას და ასევე აქ არსებული ჩანჩქერის მიმდებარე ტერიტორიის კეთილმოწყობის სამუაოებს .პროექტი ხელს შეუწყობსმუნიციპალიტეტის ამ ულამაზესი ნაწილის პოპულარიზაციას. წელიწადში ისარგებლებს საორიენტაციოდ 1500-2000სტუმარი .</t>
  </si>
  <si>
    <t>სოფ ცხმორი</t>
  </si>
  <si>
    <t>4.8.</t>
  </si>
  <si>
    <t>12.3. კულტურული და ისტორიული ძეგლების რეაბილიტაცია და განვითარება</t>
  </si>
  <si>
    <t>სოფ ღების ისტორიული უბნის აღდგენა რეაბილიტაცია</t>
  </si>
  <si>
    <t xml:space="preserve">პროექტი გულისხმობს სოფ ღებში ისტორიული "ციხიკარის"უბნის და აქ შემორჩენილი დუროიანი სახლების  აღდგენა-რეაბილიტაციას. პროექტი პოპულარიზაციას გაუწევს აღნიშნულ სოფელს და მიმზიდველს გახდის ტურისტებისათვის ზოგადად ონის მუნიციპალიტეტს .პროექტი განიხილება და კავშირშია ღები ზესხოს გზის რეაბილიტაციის პროექტთან ვინაიდან სოფელი ღები იქნება ის ძირითადი დასახლებული პუნქტი , რომელმაც უნდა უმასპინძლოს აღნიშნულ მარშუტზე გადაადგილებულ ტერისტებს. </t>
  </si>
  <si>
    <t>სოფ ღები</t>
  </si>
  <si>
    <t>4.9.</t>
  </si>
  <si>
    <t xml:space="preserve">ღები-სასვანო გორა-ზესხოს(სვანეთის) გზის მშენებლობა </t>
  </si>
  <si>
    <t>პროექტი ითვალისწინებს სოფელი ღებიდან  სოფელ ზესხომდე "სასვანო გორის" გავლით გზის მოწყობას 45 კილომეტრიან მარშრუტზე. აღნიშნული გზა მნიშვნელოვანია ტურიზმის განვითარების თვალსაზრისით,ასევე მუნიციპალიტეტებს შორის ურთიერთობისა და კავშირის თვალსაზრისით. რეაბილიტირებული გზის ეს მონაკვეთი ხელმისაწვდომი იქნება ონის მუნიციპალიტეტისა და რეგიონში შემავალი ყველა მუნიციპალიტეტის მოსახლეობისავის,ასევე , რეგიონში შემოსული უცხოელი,თუ ადგილობრივი ტურისტისათვის. სავარაუდოდ პროექტი მოემსახურება  წელიწადში 30-40 ათას ადამიანს.</t>
  </si>
  <si>
    <t>ღები - ზესხო</t>
  </si>
  <si>
    <t>5.0.</t>
  </si>
  <si>
    <t>სოფ სორში ჯვარცმის სახელობის ეკლესიამდე მისასვლელი გზის რეაბილიტაცია და ინფრასტრუქტურის მოწყობა</t>
  </si>
  <si>
    <t>მოსაწყობია ინფრასტრუქტურა,ჩასატარებელია ეკლესიამდე მისასვლელი გზის სარეაბილიტაციო სამუშაოები.პროექტის განხორციელება ხელს შეუწყობს მომლოცველთა გადაადგილების გამარტივებასტაძრამდე.გაიზრდება დაინტერესებული ტურისტების რაოდენობა</t>
  </si>
  <si>
    <t>5.2.</t>
  </si>
  <si>
    <t>3 მრეწველობის განვითარება. კომუნალური და სხვა საზოგადოებრივი მომსახურებისმოწესრიგება</t>
  </si>
  <si>
    <t>3.4.6 ბუნებრივი აირის უწყვეტი მიწოდების სრული უზრუნველყოფა</t>
  </si>
  <si>
    <t>ონის მუნიციპალიტეტის სოფლების შარდომეთი ზუდალი კვაშხიეთი ფარახეთი სევა გაზიფიცირება</t>
  </si>
  <si>
    <t>პროექტი ითვალისწინებს, ცენტრალურ გზასტან მიმდებარედ განლაგებულ სოფლების დაახ.  15კმ. მანძილზე გაზსადენი სისტემის მოწყობა - დაქსელვას. მოსარგებლე დაახ. 20000 მაცხოვრებელი და სხვა სტუმრად მოსული მოქალაქე გრძ მეტრ. ღირებ. დაახ 80 ლარი</t>
  </si>
  <si>
    <t>სოფ შარდომეთი ზუდალი კვაშხიეთი ფარახეთი სევა.</t>
  </si>
  <si>
    <t>ეკონომიკის სამინისტრო</t>
  </si>
  <si>
    <t>გაზის ტრანსპორტირების კომპანია</t>
  </si>
  <si>
    <t>5.3.</t>
  </si>
  <si>
    <t>12.1. სკოლამდელი აღზრდის დაწესებულებების ინფრასტრუქტურის სრული რეაბილიტაცია</t>
  </si>
  <si>
    <t>ქ. ონში გიორგი მაისურაძის #4 მდებარე შენობის (ყოფილი საბავშვო ბაღი) რეაბილიტაცია კეთილმოწყობა</t>
  </si>
  <si>
    <t>პროექტის ფარგლებში მოხდება ყოფილი საბავშვო ბაღის სრული რეაბილიტაცია (დაახ 400მ2) და ეზოს კეთილმოწყობა (დაახ. 800მ2)  ბენეფიციართა რაოდენობა დაახლოებით 150 ბავშვი და 20 მომსახურე პერონალი</t>
  </si>
  <si>
    <t>ქ.ონი გ. მაისურაძის #4</t>
  </si>
  <si>
    <t>10.3 მუნიციპალიტეტებში მყარი საყოფაცხოვრებო ნარჩენების მართვის ქმედითი სისტემის დანერგვა, ყველა დასახლებიდან ნარჩენების გატანის უზრუნველყოფა და „უკონტროლო“ ნაგავსაყრელების გაუქმება</t>
  </si>
  <si>
    <t>ქ. ონში და კურორტებზე (უწერა შოვი) ნაგავსაყრელის მოწყობა</t>
  </si>
  <si>
    <t xml:space="preserve">პროექტი ითვალისწინებს ქ. ონში დროებითი ნაგავსაყრელის 0.15ჰა. სრულ რეაბილიტაციას თანამედროვე სტანდარტების დონეზე  ასევე კურორტებზე (უწერა, შოვი) მცირე ზომის დროებითი ნაგავსაყრელების მოწყობას  0,06 ჰა. სანაგვე ურნებითა და ნაგავმზიდი ტრანსპორტით აღჭურვას.  </t>
  </si>
  <si>
    <t xml:space="preserve">ქ. ონი, კურორტი უწერა, შოვი  </t>
  </si>
  <si>
    <t>სულ სხვა პროექტები</t>
  </si>
  <si>
    <t>ჯამი</t>
  </si>
  <si>
    <t>5.</t>
  </si>
  <si>
    <t>6.</t>
  </si>
  <si>
    <t>სოფელ ზემო კრიხის წყალმომარაგების სისტემის მოწყობის სამუშაოები</t>
  </si>
  <si>
    <t>სოფ. ზემო კრიხი</t>
  </si>
  <si>
    <t>ქვ.ცაგერი- ლასურიაშის მიმართულებით გზის ასფალტირება</t>
  </si>
  <si>
    <t>ქვ.ცაგერი-ლასურიაში</t>
  </si>
  <si>
    <t xml:space="preserve">აშენდება ახალი საბავშვო ბაღი თანამედროვე სტანდარტების შესაბამისად. პროექტი გასათვალიწინებულია 20 აღსაზრდელზე,  რომელშიც განთავსდება საძინებლები, გარდერობი, სანიტარული კვანძები, კვების ბლოკი, სამზარეულო, ტერასები, ადმინისტრაცია,სამედიცინო ოთახი, მუსიკალური დარბაზი, მოეწყობა გათბობის სისტემა  და კანალიზაცია, ეზო და სათამაშო მოედანი. </t>
  </si>
  <si>
    <t>ამბროლაურის მუნიციპალიტეტის სასოფლო და შიდა საუბნო გზების მოვლა-შენახვის სამუშაოები</t>
  </si>
  <si>
    <t>გარე განათების ქსელის რეკონსტრუქციის და მშენებლობის სამუშაოები</t>
  </si>
  <si>
    <t xml:space="preserve">არსებული სპორტული მოედნების რეაბილიტაციის და ახალი სპორტული მოედნების მოწყობის სამუშაოები </t>
  </si>
  <si>
    <t xml:space="preserve">ტრაქტორის შესყიდვა </t>
  </si>
  <si>
    <t>ამბროლაურის მუნიციპალიტეტის სასოფლო წყალმომარაგების სისტემების რეაბილიტაციის სამუშაოები</t>
  </si>
  <si>
    <t>სოფ. ქვიშარში ბიბლიოთეკის შენობის რეაბილიტაცია</t>
  </si>
  <si>
    <t>ამბროლაურის მუნიციპალიტეტში შემავალი სოფლები</t>
  </si>
  <si>
    <t>ამბროლაურის მუნიციპალიტეტში შემავალი სოფლები შერჩევით</t>
  </si>
  <si>
    <t xml:space="preserve">არსებულის რეაბილიტაცია - ნიკორწმინდის, ლიხეთის, ხვანჭკარის, სადმელის, ახალის მოწყობა-ზემო კრიხის, ველევის </t>
  </si>
  <si>
    <t>სოფ ცახში სამარაგო აუზის ბეტონის სახურავის რეაბილიტაცა, სოფელ ხვანჭკარაში ჭარბაძეების უბნის წყალმომარაგების ქსელის რეაბილიტაცია, სოფ. ზნაკვაში კვახაძეების უბნის წყალსადენის ქსელის რეაბილიტაცია, სოფ წესში ლუხუნის ხიდთან წყალსადენის ცენტრალური მილსადენის რეაბილიტაცია, სოფ პირველ ტოლაში ქექნაძეების უბნის წყალსადენის ქსელის რეაბილიტაცია, სოფელ  ქვიშარში სილაგაძეების  უბნის წყალსადენის ქსელის რეაბილიტაცია, სოფ. ღადიშში წყლის სათავე ნაგებობების მოწყობის სამუშაოები, სოფ. გოგოლათში წყალსადენის შიდა ქსელის რეკონსტრუქცია და სოფელ კვირიკეწმინდაში წყალ მომარაგების ქსელის სათავე ნაგებობის, სოფელ ბეთლევში წყალსადენის რეაბილიტაცია, სოფელ შხივანაში წყალმომარაგების ქსელის სათავე ნაგებობის რეაბილიტაცია სხვა სოფლები საჭიროებისამებრ</t>
  </si>
  <si>
    <t>სოფელი ქვიშარი</t>
  </si>
  <si>
    <t>მოსახლეობის სოციალური პირობების გაუმჯობესება</t>
  </si>
  <si>
    <t>ლენტეხის მუნიციპალიტეტში შიდა სასოფლო გზების მიმდინარე მოვლა-შენახვა</t>
  </si>
  <si>
    <t>გარე განათების მოწყობა</t>
  </si>
  <si>
    <t>სასაში</t>
  </si>
  <si>
    <t>ჟახუნდერი</t>
  </si>
  <si>
    <t xml:space="preserve"> ლემზაგორი</t>
  </si>
  <si>
    <t xml:space="preserve"> თეკალი</t>
  </si>
  <si>
    <t>ხელედი</t>
  </si>
  <si>
    <t>გაუმჯობესდება მოსახლეობის სოციალური პირობები</t>
  </si>
  <si>
    <t>სოფ. ჟაშქვაში შიდა გზების სარეაბილიტაციო სამუშაოები</t>
  </si>
  <si>
    <t>სოფ. ცხმორში შიდა გზების სარეაბილიტაციო სამუშაოები</t>
  </si>
  <si>
    <t>სოფ. ღუნდა-სორგითის შიდა გზების სარეაბილიტაციო სამუშაოები</t>
  </si>
  <si>
    <t>სოფ. წედისში შიდა გზების სარეაბილიტაციო სამუშაოები</t>
  </si>
  <si>
    <t>სოფ. ქვედში შიდა გზების სარეაბილიტაციო სამუშაოები</t>
  </si>
  <si>
    <t>სოფ. წოლაში შიდა გზების სარეაბილიტაციო სამუშაოები</t>
  </si>
  <si>
    <t>სოფ. ონჭევში შიდა გზების სარეაბილიტაციო სამუშაოები</t>
  </si>
  <si>
    <t>სოფ. ჭიორაში შიდა გზების სარეაბილიტაციო სამუშაოები</t>
  </si>
  <si>
    <t>სოფ. ღებში შიდა გზების სარეაბილიტაციო სამუშაოები</t>
  </si>
  <si>
    <t>სოფ. შეუბანში შიდა გზების სარეაბილიტაციო სამუშაოები</t>
  </si>
  <si>
    <t>სოფ. ჟაშქვაში გარე განათების მოწყობა-რეაბილიტაცია</t>
  </si>
  <si>
    <t>სოფ. ცხმორში გარე განათების მოწყობა-რეაბილიტაცია</t>
  </si>
  <si>
    <t>სოფ. ღუნდაში გარე განათების მოწყობა-რეაბილიტაცია</t>
  </si>
  <si>
    <t>სოფ.ონჭევში გარე განათების მოწყობა-რეაბილიტაცია</t>
  </si>
  <si>
    <t>სოფ.პიპილეთში გარე განათების მოწყობა-რეაბილიტაცია</t>
  </si>
  <si>
    <t>სოფ. პიპილეთში წყლის სისტემის მოწყობა-რეაბილიტაცია</t>
  </si>
  <si>
    <t>სოფ. გლოლაში წყლის სისტემის მოწყობა-რეაბილიტაცია</t>
  </si>
  <si>
    <t>სოფ. უწერაში წყლის სისტემის მოწყობა-რეაბილიტაცია</t>
  </si>
  <si>
    <t>სოფ. პიპილეთში ადმინისტრაციული სახლის დასრულების სამუშაოები</t>
  </si>
  <si>
    <t>სოფ. ცხმორში ადმინისტრაციული სახლის რეაბილიტაცია</t>
  </si>
  <si>
    <t>ჟაშქვა</t>
  </si>
  <si>
    <t>ცხმორი</t>
  </si>
  <si>
    <t>ღუნდა, სორგითი</t>
  </si>
  <si>
    <t>წედისი</t>
  </si>
  <si>
    <t>ქვედი</t>
  </si>
  <si>
    <t>წოლა</t>
  </si>
  <si>
    <t>ონჭევი</t>
  </si>
  <si>
    <t>ჭიორა</t>
  </si>
  <si>
    <t>ღები</t>
  </si>
  <si>
    <t>შუბანი</t>
  </si>
  <si>
    <t>ღუნდა</t>
  </si>
  <si>
    <t>პიპილეთი</t>
  </si>
  <si>
    <t>გლოლა</t>
  </si>
  <si>
    <t>უწერა</t>
  </si>
  <si>
    <t>სკვერები, გამწვანება, სანიაღ.არხების,  ბორდიურების,გარე განათების მოწყობა</t>
  </si>
  <si>
    <t>სოფ.უსახელოს საბავშვო ბაღის სარემონტო სამუშაოები</t>
  </si>
  <si>
    <t>ქ.ცაგეში ჩაკვეტაძის ქუჩაზე ჩამდინარე წყლის სისტემის(კანალიზაციის)მოწყობა</t>
  </si>
  <si>
    <t>გაუმჯობესდება მუნიციპალიტეტის სპორტული ინფრასტრუქტურა</t>
  </si>
  <si>
    <t>გაუმჯობესდება მუნიციპალიტეტის ადმინისტრაციული ინფრასტრუქტურა</t>
  </si>
  <si>
    <t>გაუმჯობესდება სოფ.უსახელოს სკოლამდელ აღსაზრდელთა მდგომარეობა</t>
  </si>
  <si>
    <t>ონის მუნიციპალიტეტის ტერიტორიაზე უწერაში „ნაპერწკალა“ და სოფ.ჭალაში „ჭალის წყალი“ კეთილმოწყობა</t>
  </si>
  <si>
    <t xml:space="preserve">4..საბაზისო ინფრასტრუქტურის და მშენებლობის განვითარება                          </t>
  </si>
  <si>
    <t xml:space="preserve">4.7 მუნიციპალური ცენტრების ინფრასტრუქტურული იერსახის გაუმჯობესება </t>
  </si>
  <si>
    <t>სახიდე გადასასვლელი გააუმჯობესებს მოძრაობას როგორც შიდა სასოფლო გზაზე, ასევე სათიბ-საძოვრებისაკენ მიმავალ გზებზე</t>
  </si>
  <si>
    <t>ონის მუნიციპალიტეტი სოფ.ირი</t>
  </si>
  <si>
    <t xml:space="preserve">სოფ.ირში გზისა და მდ.ჯეჯორაზე ახალი სახიდე გადასასვლელის მოწყობა </t>
  </si>
  <si>
    <t xml:space="preserve">სრული რეაბილიტაცია ჩაუტარდება დაბა ლენტეხის საბავშვო ბაღს. გაუმჯობესდება  ბაღის აღსაზრდელების პირობები, </t>
  </si>
  <si>
    <t>სოფელ ჭყვიშის სასოფლო გზის რეაბილიტაცია</t>
  </si>
  <si>
    <t>წყალარინების მიზნით მოეწყობა რკინაბეტონის ასაწყობი ღარები, სხვადასხვა კვეთის წყალგამტარი მილები, გათვალისწინებული იქნება არსებული სავალი ნაწილის პროფილზე მოყვანის, გზის გრძივი და განივი პროფილის ქვიშა-ხრეშოვანი ნარევით შესწორების, საფუძვლის (0-40) მმ ფრაქციული ღორღით მოწყობის და სავალი ნაწილის 16 სმ სისქის ცემენტობეტონის საფარით მოწყობის სამუშაოები.</t>
  </si>
  <si>
    <t>სოფ. ჭყვიში</t>
  </si>
  <si>
    <t xml:space="preserve"> სოფელ სურმუშის 4 კმ-იანი გზა პრობლემას წარმოადგენს სოფლის მაცხოვრებლებისთვის, რადგან  გზის სავალი ნაწილის პერიმეტრზე მოქმედი მეწყრული სხეულის შედეგად გზა ხშირად გამოდის მწყობრიდან, რასაც ემატება სოფლის რთული გეოგრაფიული მდებარეობა და ზამთრისა და უამინდობის პერიოდში გზა გაუვალი ხდება. აგრეთვე რებილიტაცია ჩაუტარდება სოფლების უსახელოს,ორბელის,ჭალისთავის,ოყურეშის,ზუბის,ზოგიში-ღვარდიის,ჩქუმ-ქულბაქის,ქვ. ლუხვანოს,წიფერჩის,ჩხუტელის შიდა სასოფლო გზებს. ისარგებლებს 2800-მდე ბენეფიციარი.</t>
  </si>
  <si>
    <t>რეაბილიტაცია ჩაუტარდება სოფ.სურმუშის, სოფ.უსახელოს, ორბელის, ჭალისთავის, ოყურეშის, ზუბის, ზოგიში-ღვარდიის ,ჩქუმ-ქულბაქის, ქვ.ლუხვანოს, წიფერჩის, ჩხუტელის შიდა სასოფლო გზებს. სულ 11 კმ.</t>
  </si>
  <si>
    <t>სოფ.ქულბაქსა და სოფელ ჩქუმში მდ. ჯონოულზე გასასვლელი ხიდების მშენებლობა-რეაბილიტაცია</t>
  </si>
  <si>
    <t>მოეწყობა სოფ.ქულბაქში მდ. ჯონოულზე ახალი გასასვლელი ხიდი და სოფ.ჩქუმში მოხდება არსებული ხიდის რეაბილიტაცია</t>
  </si>
  <si>
    <t>სოფ.ჩქუმში,წიფერჩში,ტვიშში,ალპანაში,ლასურიაშში,ჩხუტელში და ლაჯანაში კაუჩუკის საფარიანი ტრენაჟორების მოწყობა</t>
  </si>
  <si>
    <t>მოეწყობა 7 ერთეული კაუჩუკის საფარიანი  ტრენაჟორი სოფ.ჩქუმში, წიფერჩში, ტვიშში, ალპანაში ,ლასურიაშში ,ჩხუტელში და ლაჯანაში</t>
  </si>
  <si>
    <t xml:space="preserve"> ონის მუნიციპალიტეტი </t>
  </si>
  <si>
    <t>ქვ.ცაგერისა და ქ.ცაგერის საჯარო სკოლების სანიტარული კვანძების მოწესრიგება</t>
  </si>
  <si>
    <t xml:space="preserve"> არსებული ინფრასტრუქტურა  ხელს შეუწყობს ცალკეული სპორტული სახეობების აღორძინებას, რომლის განხორციელების შემდეგ საშუალოდ ყოველწლიურად ისარგებლებს 1500-მდე ბენეფიციარი.</t>
  </si>
  <si>
    <t xml:space="preserve">პროექტის განხორციელების  შედეგად  დაიწყება სოფლად საავტომობილო გზების მოასფალტების პირველი ეტაპი, მოწესრიგდება სოფელ ლასურიაშსა და მის მიმდებარე 6 სოფელში საგზაო ინფრასტრუქტურა, იგი გარკვეულ კავშირშია ადრე განხორციელებულ პროექტებთან მიმართებაში,        </t>
  </si>
  <si>
    <t>დაიგება 1.5 კილომეტრზე ასფალტის საფარი  ფეხითმოსიარულეთა ბილიკები, წყალგამტარი მილები და სანიაღვრე არხი</t>
  </si>
  <si>
    <t>4.7მუნიციპალური ცენტრების ინფრასტრული იერსახის გაუმჯობესება</t>
  </si>
  <si>
    <t>ქ.ცაგერში კეჭნარის სკვერისა და მიმდებარე ტერიტორიის კეთილმოწყობა</t>
  </si>
  <si>
    <t>ქალაქ ცაგერის ტურისტული პოტენციალის გაუმჯობესება ,მისი ინფრასტრუქტურის მოწესრიგება, ბავშვთა გასართონი პარკის წესრიგში მოყვანა</t>
  </si>
  <si>
    <t>ქალაქ ცაგერის შემოსასვლელში რეაბილიტაცია ჩაუტარდება კეჭინარის პარკს და არსებულ არხს, მოეწყობა ბავშვთა გასართობი ატრაქციონები,საფეხმავლო ბილიკები,შესასვლელი კიბეები და კეჭნარის ღელეზე აიგება ,, ბეწვის ხიდი"</t>
  </si>
  <si>
    <t>ქ.ცაგერისა და სოფ.გვესოს დამაკავშირებელი საავტომობილო გზის სარეაბილიტაციო სამუშაოები</t>
  </si>
  <si>
    <t>საგზაო და ტურისტული ინფრასტრუქტურის განახლება, გარემოს დაცვის ღონისძიებათა განვითარება, მოსახლეობის უსაფრთხო გადაადგილება, misi miznobrivi mosargeble გახდება 1200 beneficiari</t>
  </si>
  <si>
    <t>ცაგერი-.გვესოს დამაკავშირებელი საავტომობილო გზის სარეაბილიტაციო სამუშაოები ითვალისწინებს რკინა-ბეტონის საფარის,,სანიაღვრე არხები და ტროტუარების მოწყობას,რომლის მიზნობრივი მოსარგებლე გახდება 4500 ბენეფიციარი.</t>
  </si>
  <si>
    <t>სოფელ ქორენიშში მისასვლელი გზის რეაბილიტაცია</t>
  </si>
  <si>
    <t xml:space="preserve">საგზაო და ტურისტული ინფრასტრუქტურის განახლება, გარემოს დაცვის ღონისძიებათა განვითარება, მოსახლეობის უსაფრთხო გადაადგილება, misi miznobrivi mosargeble გახდება 1250 beneficiari, </t>
  </si>
  <si>
    <t>სოფელ ქორენიშში მისასვლელ გზაზე მოსაწყობია არსებული გზის ვაკისის ბეტონის საფარით მოწყობა,სანიაღვრე არხების,წყალგამტარი მილების  მოწყობა.</t>
  </si>
  <si>
    <t>4:7 მუნიციპალური ცენტრების ინფრასტრუქტურის იერსახის გაუმჯობესება</t>
  </si>
  <si>
    <t>ქ.ცაგერში აღმაშენებლის ქუჩაზე მდებარე მოედნის კეთილმოწყობა</t>
  </si>
  <si>
    <t xml:space="preserve"> პროექტის განხორციელების შემთხვევაში გაუმჯობესდება მუნიციპალიტეტის ცენტრის   იერსახე. უფრო მიმზიდველი გახდება იგი შემოსული სტუმრებისა და ტურისტებისათვის.</t>
  </si>
  <si>
    <t>ქ.ცაგერში აღმაშენებლის ქუჩაზე მდებარე მოედნის კეთილმოწყობა ითვალისწინებს არსებული შენობა-ნაგებობების ფასადების რეკონსტრუქციას,მოედანზე  შადრევნისა და პარკინგის  მოწყობა,</t>
  </si>
  <si>
    <t xml:space="preserve">საგზაო და ტურისტული ინფრასტრუქტურის განახლება, გარემოს დაცვის ღონისძიებათა განვითარება, მოსახლეობის უსაფრთხო გადაადგილება, misi miznobrivi mosargeble გახდება 4500 beneficiari, </t>
  </si>
  <si>
    <t xml:space="preserve">ჯონოული-ჩქუმი-ქულბაქის გზაზე მოსაწყობია რკ/ბეტონის საფარი 5 კმ-იან მონაკვეთზე,სანიაღვრე არხებით,წყალგამტარი მილებისა და პარკინგის მოწყობა </t>
  </si>
  <si>
    <t>11:7 სასწრაფო დახმარების ბრიგადების მატერიალურ-ტექნიკური ბაზის განახლება</t>
  </si>
  <si>
    <t>საგანგებო სიტუაციების კოორდინაციის გადაუდებელი დახმარების ცენტრი</t>
  </si>
  <si>
    <t>გაუმჯობესდება სასწრაფო დახმარების ბრიგადების მატერიალურ-ტექნიკური ბაზა</t>
  </si>
  <si>
    <t>საგანგებო სიტუაციების კოორდინაციის გადაუდებელი დახმარების ცენტრის პროექტი ითვალისწინებს არსებული ყოფილი პოლიკლინიკის დემონტაჟს და მის ადგილზე სასწრაფო სამედიცინო დახმარების შენობის მშენებლობას.</t>
  </si>
  <si>
    <t xml:space="preserve">რგფ განსახორციელებელი  პროექტების თანადაფინანსების მიზნით 5 %-ის ფარგლებში თანხების გამოყოფა </t>
  </si>
  <si>
    <t>42000</t>
  </si>
  <si>
    <t>100000</t>
  </si>
  <si>
    <t xml:space="preserve"> მუნიციპალიტეტის ბალანსე არსებული შიდა სასოფლო გზების ,სანიაღვრე არხების და სხვა ინფრასტრუქტურის მიმდინარე სარემონტო სამუშაოების განხორციელება.</t>
  </si>
  <si>
    <t xml:space="preserve"> ქ.ცაგერში არსებული  გზების ,სანიაღვრე არხების,ბორდიურების,გამწვანება-განაშენიანების   მიმდინარე სარემონტო სამუშაოების განხორციელება.</t>
  </si>
  <si>
    <t>ქ.ცაგერში ტურისტული ცენტრის ეზოს შემოკავება</t>
  </si>
  <si>
    <t>ტურისტული ცენტრის ეზოს შემოკავება და მწვანე საფარის მოწყობა. ე</t>
  </si>
  <si>
    <t>უსახელოს საჯარო სკოლის მარჯვენა ფლიგელში სკოლამდელი აღზრდის დაწესებულებისათვის გამოყოფილი ოთახების სარეაბილიტაციო სამუშაოების განხორციელება</t>
  </si>
  <si>
    <t>ქ.ცაგერში მურთაზ ჩაკვეტაძის ქუჩაზე კანალიზაციის ქსელის მოწყობა და საერთო ქსელზე დაერთება.</t>
  </si>
  <si>
    <t>აღმაშენებლის ქუჩის სკვერის მოწყობა</t>
  </si>
  <si>
    <t>აღმაშენებლის ქუჩაზე 40 ბინიანი საცხოვრებელი სახლის წინ მდებარე სივრცეში სკვერის მოწყობა</t>
  </si>
  <si>
    <t>უსახური შენობების დემონტაჟი</t>
  </si>
  <si>
    <t>სოფ.გაგულეჩსა და ლაჯანაში უსახური შენობების დემონტაჟი</t>
  </si>
  <si>
    <t>11.ჯანდაცვისა და სოციალური უზრუნველყოფის ქმედითი სისტემის ჩამოყალიბება</t>
  </si>
  <si>
    <t>5. სათემო ამბულატორიული დაწესებულებების ინფრასტრუქტურული რეაბილიტაცია</t>
  </si>
  <si>
    <t>ლუხვანოს ამბულატორიის რემონტი</t>
  </si>
  <si>
    <t>ლუხვანოს სამედიცინო ამბულატორიის სარემონტო სამუშაოების ჩატარება</t>
  </si>
  <si>
    <t>საჯარო სკოლების ინფრასტრუქტურის რეაბილიტაცია</t>
  </si>
  <si>
    <t>გაუმჯობესდება საჯარო სკოლებში მოსწავლეებისა და მასწავლებლების პირობები</t>
  </si>
  <si>
    <t>ამბულატორიების მშენებლობა-რეაბილიტაცია</t>
  </si>
  <si>
    <t>11. ჯანდაცვისა და სოციალური უზრუნველყოფის ქმედიტი სისტემის ჩამოყალიბება</t>
  </si>
  <si>
    <t>11.5 სათემო ამბულატორიული დაწესებულებების ინფრასტრუქტურის რეაბილიტაცია</t>
  </si>
  <si>
    <t>რეაბილიტაცია ჩაუტარდება მუნიციპალიტეტის ტერიტორიაზე არსებულ საჯარო სკოლებს</t>
  </si>
  <si>
    <t>აშენდება ახალი ამბულატორიები და რეაბილიტაცია ჩაუტარდება არსებულ ამბულატორიებს</t>
  </si>
  <si>
    <t>დაბა ლენტეხის ადმინისტრაციული შენობის რეაბილიტაცია</t>
  </si>
  <si>
    <t>1.ხელისუფლების შესაძლებლობების განვითარება</t>
  </si>
  <si>
    <t>1.2მუნიციპალიტეტების ადმინისტრაციული ინფრასტრუქტურის გაუმჯობესება</t>
  </si>
  <si>
    <t>რეაბილიტაცია ჩაუტარდება დაბა ლენტეხის ადმინისტრაციულ შენობას</t>
  </si>
  <si>
    <t>ლენტეხის მუნიციპალიტეტში მჟავე წყლის ტერიტორიის კეთილმოწყობა</t>
  </si>
  <si>
    <t>კეთილმოეწყობა ლენტეხის მუნიციპალიტეტში მჟავე წყლის ტერიტორია</t>
  </si>
  <si>
    <t xml:space="preserve">ონის მუნიციპალიტეტი </t>
  </si>
  <si>
    <t>საგანგებო სიტუაციების კოორდინაციის გადაუდებელი დახმარების ცენტრის პროექტი ითვალისწინებს სასწრაფო სამედიცინო დახმარების შენობის მშენებლობას.</t>
  </si>
  <si>
    <t>სტიქიის პრევენციისღონისძიებები</t>
  </si>
  <si>
    <t>ნაპირსამაგრი ღონისძიებების გეგმის შემუშავება და განხორციელება</t>
  </si>
  <si>
    <t>წყალდიდობების დროს დაცული იქნება მოსახლეობა და სხვადასხვა ინფრასტრუქტურა</t>
  </si>
  <si>
    <t>ქალაქ ცაგერში სპორტული დარბაზის მშენებლობის დასრულების სამუშაოები</t>
  </si>
  <si>
    <t>რაიონში სპორტული ინფრასტრუქტურის სამუშაოების დასრულება</t>
  </si>
  <si>
    <t>municpalitetSi მწვანე თეატრის დარჩენილი სამუშაოების დასრულება</t>
  </si>
  <si>
    <t>გაუმჯობესდება მუნიციპალიტეტის ტურისტული  ობიექტების იერსახე და მისი ინფრასტრუქტურა</t>
  </si>
  <si>
    <t>გათვალისწინებულია წერეთლის,ისიანის,ბარათაშვილის,ასათიანისა და რუსთაველის ქუჩის ჩიხების  რეაბილიტაცია</t>
  </si>
  <si>
    <t>ქ. ცაგერში მდებარე უმწეოთა სასადილოს სარემონტო სამუშაოს ჩატარება</t>
  </si>
  <si>
    <t>რაიონში სპორტული ინფრასტრუქტურის განვითარება, ახალგაზრდობის მასობრივი სპორტული მუშაობის ხელშეწყობა</t>
  </si>
  <si>
    <t>ცაგერის მუნიციპალიტეტი სოფ.ქვედა ცაგერი</t>
  </si>
  <si>
    <t xml:space="preserve">მოეწყობაქვედა ცაგერის დასახლებულ პუნქტში კანალიზაციის ქსელი </t>
  </si>
  <si>
    <t>სოფელსურმუშის,სოფ.უსახელოს,ორბელის,ჭალისთავის,ოყურეშის,ზუბის,ზოგიში-ღვარდიის,ჩქუმ-ქულბაქის,ქვ. ლუხვანოს,წიფერჩის,ჩხუტელის შიდა სასოფლო გზების რეაბილიტაცია</t>
  </si>
  <si>
    <t>1.ხელისუფლების შესაძლებლობის განვითარება</t>
  </si>
  <si>
    <t>1.1რესურსული შესაძლებლობის განვითარება</t>
  </si>
  <si>
    <t>ორი ერთეული მძიმე ტექნიკის(გრეიდერი და მუხლუხა ტრაქტორი) შესყიდვა</t>
  </si>
  <si>
    <t>საგზაო ინფრასტრუქტურის განახლება, გარემოს დაცვის ღონისძიებათა განვითარება, მოსახლეობის უსაფრთხო გადაადგილება.</t>
  </si>
  <si>
    <t>ნაპირსამაგრი ღონისძიებების განხორციელება</t>
  </si>
  <si>
    <t>სოფელ ლაილაში- თაბორის მისასვლელ გზაზე მოსაწყობია არსებული გზის ვაკისი ბეტონის საფარით,სანიაღვრე არხების,წყალგამტარი მილების  მოწყობა.</t>
  </si>
  <si>
    <t>სოფელ ლაილაშში მისასვლელი გზის რეაბილიტაცია</t>
  </si>
  <si>
    <t>ქ.ცაგერში 73-ში მდებარე  ყოფილი საგზაო-სამმართველოს ტერიტორიაზე არსებული შენობის რეაბილიტაცია ახალგაზრდული ცენტრის მოსაწყობად</t>
  </si>
  <si>
    <t>ქ.ცაგერში სასაფლაოს შემოღობვის სამუშაოების განხორციელება</t>
  </si>
  <si>
    <t>გაუმჯობესდება ქალაქის იერსახე და დაკმაყოფილდება მოსახლეობის თხოვნა</t>
  </si>
  <si>
    <t>o</t>
  </si>
  <si>
    <t xml:space="preserve">10.1 მოსახლეობისათვის საsმელი წყლის მიწოდება </t>
  </si>
  <si>
    <t>სოფელ ქულბაქიდან წყალსადენის მაგისტრალის მშენებლობა</t>
  </si>
  <si>
    <t>რაიონის მოსახლეობის წყალმომარაგების მყარი სისტემის შექმნა.</t>
  </si>
  <si>
    <t xml:space="preserve">საპროექტო სამუშაოები დასრულების ფაზაშია </t>
  </si>
  <si>
    <t>ხვამლის მთის ტურისტული გზის რეაბილიტაცია</t>
  </si>
  <si>
    <t>ხვამლის მთის ტურისტული პოტენციალის ათვისება</t>
  </si>
  <si>
    <t>საავტომობილო გზების დეპარტამენტის დაფინანსებით  განხორციელდება 13.7 კილომეტრიანი მონაკვეთის რკინა-ბეტონის სამუშაოები .</t>
  </si>
  <si>
    <t>3.მრეწველობის განვითარაბა</t>
  </si>
  <si>
    <t>3.4.5.რეგიონის ოთხივე მუნიციპალიტეტის გაზიფიცირება</t>
  </si>
  <si>
    <t>ცაგერის მუნიციპალიტეტის გაზიფიკაციის შესახებ</t>
  </si>
  <si>
    <t>მოსახლეობის საყოფაცხოვრებო პირობების გაუმჯობესება.</t>
  </si>
  <si>
    <t>საკითხი დასმულია საქართველოს მთავრობის წინაშე.</t>
  </si>
  <si>
    <t>6.1ტურიზმის სხვა და სხვა სახეების განვითარების ხელშეწყობა</t>
  </si>
  <si>
    <t>საცხენოსნო ტურიზმის განვითარების შესახებ</t>
  </si>
  <si>
    <t>ტურისტების მოზიდვა ,ადგილობრივი მოსახლეობის დასაქმება</t>
  </si>
  <si>
    <t>დონორთა დაფინანსების წყროს მოძიება.</t>
  </si>
  <si>
    <t>4. საბაზისო ინფრასტრუქტურისა  და მშენებლობის განვითარება</t>
  </si>
  <si>
    <t>ქ.ცაგერში რუსთაველის,კოსტავასა და თამარ-მეფის ქუჩებზე  დეკორატიული ღობეების მოწყობა</t>
  </si>
  <si>
    <t>ქ.ცაგერის იერსახის გაუმჯობესება</t>
  </si>
  <si>
    <t>პირველ ეტაპზე შესასრულებელია საპროექტო სამუშაოები, დეკორატიული ღობეების მოწყობა ქ.ცაგერის რუსთაველის,კოსტავასა და თამარ-მეფის ქუჩებზე</t>
  </si>
  <si>
    <t xml:space="preserve">სოფელ ლაილაშის საჯარო სკოლის მშენებლობა </t>
  </si>
  <si>
    <t>გაუმჯობესდება საჯარო სკოლის  მოსწავლეთა და პედაგოგიური კოლექტივის სასწავლო პირობები</t>
  </si>
  <si>
    <t xml:space="preserve">პირველ ეტაპზე შესასრულებელია საპროექტო სამუშაოები ,სოფელ ლაილაშის საჯარო სკოლის მშენებლობაზე </t>
  </si>
  <si>
    <t>ორბელის საჯარო სკოლის მშენებლობა</t>
  </si>
  <si>
    <t>პირველ ეტაპზე შესასრულებელია საპროექტო სამუშაოები ,სოფელ ორბელის საჯარო სკოლის მშენებლობაზე .</t>
  </si>
  <si>
    <t>სოფლის მხარდაჭერის პროგრამა</t>
  </si>
  <si>
    <t>734000</t>
  </si>
  <si>
    <t>გაუმჯობესდება სოფლების ინფრასტრუქტურა</t>
  </si>
  <si>
    <t>620000</t>
  </si>
  <si>
    <t>608000</t>
  </si>
  <si>
    <t>544000</t>
  </si>
  <si>
    <r>
      <t>იგეგმება დ. აღმაშენებლის ქუჩის, თამარ მეფის ქუჩის, სტალინისა და</t>
    </r>
    <r>
      <rPr>
        <sz val="12"/>
        <color theme="1"/>
        <rFont val="Sylfaen"/>
        <family val="1"/>
        <charset val="204"/>
      </rPr>
      <t xml:space="preserve"> ხერგიანის ქუჩების, სკვერის კეთილმოწყობა. იგეგმება აგრეთვე ცენტრალურ მოედანზე მონუმენტის მოწყობა. ეს ქუჩები ერთიანობაში წარმოადგენს დაბის ცენტრალურ ქუჩებს, სადაც გადაადგილდება როგორც მუნიციპალიტეტის, ასევე ტურისტების ძირითადი ნაკადი. დაბის  მოსახლეობა წლების განმავლობაში აყენებს საკითხს აქ არსებული ინფრასტრუქტურის კეთილმოწყობასთან დაკავშირებით. გამომდინარე პრობლემის აქტუალობიდან, მუნიციპალიტეტის მერიამ მიიღო გადაწყვეტილება, არსებული ქუჩების კეთილმოწყობის შესახებ.  გალამაზდება შენობის ფასადები, მოეწყობა დეკორატიული ღობეები, განახლდება ტროტუარები და ბორდიურები, მოეწყობა მცირე ზომის სკვერები. </t>
    </r>
  </si>
  <si>
    <t>შიდა სასოფლო გზების დაპროფილება და სანიაღვრე არხების მოწყობა</t>
  </si>
  <si>
    <t>გაუმჯობესდება დაბის ქუჩების ინფრასტრუქტურა</t>
  </si>
  <si>
    <t xml:space="preserve">დაბა ლენტეხში ქუჩების ასფალტირებისა და ბეტონის საფარით მოწყობის სამუშაოები  </t>
  </si>
  <si>
    <t>სოფ. დეხვირის მუზეუმის რეაბილიტაცია</t>
  </si>
  <si>
    <t>2013 წელს დაარსდა კულტურული მემკვიდრეობის statusis mqone arqeologiur-eTnografiuli muzeumi `Ria cis qveS~. Pproeqtis mixedviT moxdeba muzeumis teritoriaze arsebuli koSkis fragmentebis, qvevrebis, marnisa da taZris aRdgena-konservacia. Mmoewyoba dexviris gadasaxedi baqani, bilikebi da kibe liTonis konstruqciebiT. moewyoba dexviris sasaflaos SemoRobva rkina-betonis kedliTa da liTonis konstruqciebiT.</t>
  </si>
  <si>
    <t>municipalitetis teritoriaze xeli Seewyoba კულტურული ინფრასტრუქტურის რეაბილიტაციsა და განვითარებაs, rac Tavis mxriv gamoiwvevs turizmis ganviTarebas. Isargeblebs 5000-ze meti beneficiari</t>
  </si>
  <si>
    <t>სოფ.ქორენიში</t>
  </si>
  <si>
    <t>სოფელ საირმეში ბუნებრივ სვეტებიან ძეგლთან მისასვლელი ბილიკების,სოფ.ისუნდერის ციხესთან მისასასვლელი ბილიკების,ტურისტულ სანახებთან მისასვლელი ბილიკების  მოწყობა.</t>
  </si>
  <si>
    <t>სოფ.ლაილაშის,ზედა აღვის, ქ.ცაგერის.კაუჩუკის საფარიანი ტრენაჟორების მოწყობა</t>
  </si>
  <si>
    <t>მუნიციპალიტეტის ტერიტორიაზე წყალსადენებისა და სათავე ნაგებობების მშენებლობა, რეკონსტრუქცია, რეაბილიტაცია(სოფელი საირმე, ჩხუტელი, ლასხანა, აღვი, ნაკურალეში, ცხუკუშერი, უსახელო)</t>
  </si>
  <si>
    <t>სოფ.ჩხუტელის შემოვლითი  გზის ასფალტირება</t>
  </si>
  <si>
    <t>სოფ.ქვ.ცაგერის ახალდასახლების უბნის გზის ასფალტირების სამუშაოების განხორციელება</t>
  </si>
  <si>
    <t>სოფ.ზედა ორბელში რკ/ბეტონის  მისასვლელი გზის მოწყობა</t>
  </si>
  <si>
    <t>წმ.მაქსიმე აღმსარებლის ტაძრის მიმდებარე ტერიტორიის კეთილმოწყობა (პარკი, სველი წერტილი).</t>
  </si>
  <si>
    <t>ქ.ცაგერში კულტურის ცენტრის რეაბილიტაცია</t>
  </si>
  <si>
    <t>სოფ.ქვ.ცაგერისა და ჭალისთავის წყალსადენის კანალიზაციისა და გამწმენდი ნაგებობის მოწყობა</t>
  </si>
  <si>
    <t>სოფ.ჩხუტელის ადმინისტრაციული შენობის რეკონსტრუქცია</t>
  </si>
  <si>
    <t xml:space="preserve">ქ.ცაგერის აღმაშენებლის ქუჩის,სოფელ ქვ.ცაგერის,ღვირიშის,ლასურიაშის,დეხვირის,ქვ.აღვის ხელოვნურსაფარიანი სპორტული მოედნების მოწყობა </t>
  </si>
  <si>
    <t xml:space="preserve">სოფ.ალპანის,ტვიშის,ოყურეშის ახალი საბავშვო ბაღის მშენებლობა </t>
  </si>
  <si>
    <t xml:space="preserve">    ქუჩების რეაბილიტაცია ითვალისწინებს რკინა-ბეტონის სანიაღვრე არხების, ბორდიურებისა და ტროტუარების მოწყობას მსხვილმარცლოვანი ასფალტის საფარი 6 სმ, მწვრილმაცროვანი საფარი 4 სმ. პროექტის განხორციელებით 2020 წელს მოეწყობა  ასათიანისა და მ.ჩაკვეტაძის ქუჩები, რუსთაველის,კოსტავას, თამარ მეფის და აღმაშენებლის  ქუჩის  ჩიხები , დაიგება ასფალტი .... გრძ.მ-ზე . პროექტის განხორციელების შედეგად მისი მიზნობრივი მოსარგებლე იქნება ქალაქ ცაგერის 1200 მაცხოვრებელი და  7000-მდე ბენეფიციარი.</t>
  </si>
  <si>
    <t xml:space="preserve">     მურის ციხეებთან  დასრულდა ფეხით მოსიარულეთა ბილიკებისა და კლდეზე შეკიდული  გადასასვლელის მშენებლობა.რომლის გაგრძელებას  წარმოადგენს  მურის ღელე,  სადაც  მოეწყობა ფეხით მოსიარულეთა  და კლდეზე გასასვლელი შეკიდული ბილიკები,  აქვე კეთილმოეწყობა  საპიკნიკე  ადგილები.    ანალოგიური გადასახედი ეწყობა სოფელ ღვირიშის ღელეზე ,რომელიც ტურისტული თვალსაზრისით გამორჩეული ადგილია , 85 მეტრი სიმაღლიდან გადმოედინება ჩანჩქერი ,სადაც მოეწყობა ფეხით მოსიარულეთა და კლდეზე გასასვლელი შეკიდული ბილიკები და ბაქნები.</t>
  </si>
  <si>
    <t xml:space="preserve">განხორციელდება საირმეში ბუნებრივ სვეტებიან ძეგლთან მისასვლელი ბილიკების,სოფ.ისუნდერის ციხესთან მისასასვლელი ბილიკების,ტურისტულ სანახებთან  კეთილმოწყობა დასასვენებელი ფანჩატურები , ავტომანქანების სადგომი ადგილები და განათებები. </t>
  </si>
  <si>
    <t>მოეწყობა სოფ.ლაილაშის,ზედა აღვის,ქ.ცაგერის..კაუჩუკის საფარიანი ტრენაჟორების მოწყობა</t>
  </si>
  <si>
    <t>მუნიციპალიტეტის ტერიტორიაზე არსებული წყალსადენების სათავე ნაგებობების დიდი ნაწილი საჭიროებს გაწმენდითი და სარეაბილიტაციო სამუშაოებს. პროექტის მიხედვით მოხდება მუნიციპალიტეტის ტერიტორიაზე სოფელ საირმის,ჩხუტელის,ლასხანის,აღვის,ნაკურალეშის,ცხუკუშერის,უსახელოს არსებული წყალსადენებისა და სათავე ნაგებობების მშენებლობა, რეკონსტრუქცია, რეაბილიტაცია</t>
  </si>
  <si>
    <t>არსებული შენობის რეაბილიტაციის შედეგად მოეწყობა ახალგაზრდული ცენტრი</t>
  </si>
  <si>
    <t xml:space="preserve"> ქ.ცაგერში მრავალბინიან საცხოვრებელ სახლებთან მდებარე სივრცეში არსებული მოედნების, სანიაღვრე არხების,ბორდიურების,გამწვანება-განაშენიანების   მიმდინარე სარემონტო სამუშაოების განხორციელება. </t>
  </si>
  <si>
    <t>ქ.ცაგერში არსებული სასაფლაო სიძველის გამო არსებული ღობე გაუვარგისებულია და შეცვლას მოითხოვს</t>
  </si>
  <si>
    <t>ამჟამად მიმდინარეობს ლაჯანურის სათავე ნაგებობაზე გასასვლელი ხიდის რეაბილიტაცია და მოსახლეობას უხდება შემოვლითი გზით სარგებლობა,რომელიც გადადუდებელ სარეაბილიტაციო სამუშაოების ჩატარებას ექვემდებარება</t>
  </si>
  <si>
    <t>სოფ.ქვ.ცაგერის ახალდასახლების უბანი ქალაქის ტიპის დასახლებაა და უშუალოდ ებმის ქ.ცაგერს და დღის წესრიგში დგას ასფალტირების სამუშაოების განხორციელება,რადგან ამ ქუჩებზე უკვე მოწყობილია წყალსადენის,კანალიზაციის და სანიაღვრე არხის სისტემები</t>
  </si>
  <si>
    <t>ზედა ორბელის მისასვლელი გზა 20 %-იანი დახრილობისაა,რის გამოც აქ წვიმიან ამინდში ხდება მისი გარეცხვა და ინერტული მასალები წვიმის შედეგად მოსახლეობის საცხოვრებელ ეზოებს ტბორავს,რის გამოც აქ მოსაწყობია რკ.ბეტონის გზა</t>
  </si>
  <si>
    <t>სოფ.ჩხუტელის წმ.მაქსიმე აღმსარებლის ტაძრის მიმდებარე ტერიტორიაზე მოსაწყობია პარკი,ტერიტორიის შემოკავებითა და სველი წერტილების განთავსებით.</t>
  </si>
  <si>
    <t>ქ,.ცაგერის კულტურის სახლის შენობა ვერ პასუხობს თანამედროვე მოთხოვნებს და საჭიროებს სარემონტო სამუშაოების განხორციელებას,როგორც ძირითადი სცენის,სამუშაო ოთახების,ფოიეს,პარტერის,სახურავის განათების სისტემის მოწესრიგების სამუშაოების განხორციელებას</t>
  </si>
  <si>
    <t>სოფ.ქვ.ცაგერის და ჭალისთავის მოსახლეობა აყენებს საკითხს წყალსადენისა და კანალიზაციის გამწმენდი ნაგებობის მოწყობის თაობაზე</t>
  </si>
  <si>
    <t>სოფ.ჩხუტელის ადმინისტრაციული შენობის ფასადი და შიდა ინტერიერი საჭიროებენ გადაუდებელ სარემონტო სამუშაოების ჩატარებას</t>
  </si>
  <si>
    <t xml:space="preserve">მოეწყობა სოფელ ქვ.ცაგერის,ღვირიშის,ლასურიაშის,დეხვირის,ქვ.აღვის ხელოვნურსაფარიანი სპორტული მოედნების მოწყობა </t>
  </si>
  <si>
    <t>სოფ. წიფერჩი</t>
  </si>
  <si>
    <t xml:space="preserve"> ახალი საბავშვო ბაღის მშენებლობ; სოფელ წიფერჩიში</t>
  </si>
  <si>
    <t xml:space="preserve">აშენდება ახალი საბავშვო ბაღი. მისი პირდაპირი მოსარგებლე გახდება 90 ბენეფიციარი, </t>
  </si>
  <si>
    <t>სტიქიის პრევენციული ღონისძიებების განხორციელება</t>
  </si>
  <si>
    <t>13.2 ნაპირსამაგრი ღონისძიებების გეგმის შემუშავება და განხორციელება</t>
  </si>
  <si>
    <t>შემცირდება ბუნებრივი კატასტროფების რისკები</t>
  </si>
  <si>
    <t xml:space="preserve">მომზადდა კონცეპტუალური პროექტი  ბარი მრავალძლის ბეტონიოს გზის მოსაწობად არსებულ ასფალტის გზის მოწყობის პროექტზე დაყრდნობით  და მიმდინარეობს ელექტრონული ტენდერი კონცეპტუალური პროექტის დასრულების მიზნით, რომელიც გულისხმობს ბარი მრავალძლის 6700 მ მონაკვეთზე რკინაბეტონის საფარის მოწყობას 5*0.18 </t>
  </si>
  <si>
    <t>აღნიშნული პროექტის ფარგლებში განხორციელდება ქ.ონის ცენტრალურ ქუჩაზე ღობეებისა და ბულვარის რეაბილიტაცია.</t>
  </si>
  <si>
    <t>აღნიშნული პროექტის ფარგლებში განხორციელდება სოფელ ღარის შიდა სასოფლო გზის  რეაბილიტაცია ასფალტირება სანიღვრე არხებისა და ლითონის გადამღვრელების გათვალისწინებით და მოიცავს შიდა სასოფლო ყველა ძირითადი გზის ნაწილს</t>
  </si>
  <si>
    <t>აღნიშნული პროექტის ფარგლებში განხორციელდება სოფელ ზუდლიდან სევამდე მისასველი გზის რეაბილიტაცია (რკინაბეტონი) სანიღვრე არხებისა და ლითონის გადამღვრელების გათვალისწინებით</t>
  </si>
  <si>
    <t>აღნიშნული პროექტის ფარგლებში განხორციელდება სოფელ შარდომეთს მისასველი გზის რეაბილიტაცია ასფალტირება სანიღვრე არხებისა და ლითონის გადამღვრელების გთვალისწინებით</t>
  </si>
  <si>
    <t xml:space="preserve">სოფელ გლოლის წყალსადენი ქსელის  სისტემის რეაბილიტაცია </t>
  </si>
  <si>
    <t>სოფელ უწერის წყალსადენი ქსელის რეაბილიტაცია</t>
  </si>
  <si>
    <t>სოფელ ბარის წყალსადენი ქსელის რეაბილიტაცია</t>
  </si>
  <si>
    <t>სოფლებში სევა ფარახეთი შარდომეთში, ზვარეთში ერთიანი წყალსადენი ქსელის რეაბილიტაცია</t>
  </si>
  <si>
    <t>სოფელ პიპილეთში წყალსადენი ქსელის რეაბილიტაცია</t>
  </si>
  <si>
    <t>ქ. ონში ბეერ-შევას სახელობის პარკის სრული რეაბილიტაცია</t>
  </si>
  <si>
    <t>ქ.ონში დახურული  საცურაო აუზის მშენებლობა</t>
  </si>
  <si>
    <t>ქ. ონში სანიაღვრე სისტემების რეაბილიტაცია</t>
  </si>
  <si>
    <t>ქ. ონში ვახტანგ VI ის ქუჩისა და დ. აღმაშენებლის ქუჩებზე მდ. რიონის სანაპირო ზოლზე საკანალიზაციო სისტემის მოწყობა</t>
  </si>
  <si>
    <t>ქ. ონის მინერალური წყლების მიმდებარე ტერიტორიის რეაბილიტაცია- კეთილმოწყობა</t>
  </si>
  <si>
    <t>ქ. ონის კულტურის სახლისა და საბავშო ბაღის ცენტრალური გათბობის სისტემების რეაბილიტაცია კეთილმოწყობა</t>
  </si>
  <si>
    <t>ქ. ონის ყოფილი საბავშო ბაღის  რეაბილიტაცია და ეზოს კეთილმოწყობა</t>
  </si>
  <si>
    <t xml:space="preserve">ქ. ონში მინი სპოტრული მოედნების მოწყობა </t>
  </si>
  <si>
    <t xml:space="preserve">სოფელ ღებიდან სვანეთის მიმართულებით გზის რეაბილიტაცია </t>
  </si>
  <si>
    <t>სოფელ პიპილეთიდან სოფელ ბოყვამდე გზის რეაბილიტაცია</t>
  </si>
  <si>
    <t>სოფელ გადამში -ჭვებარის გზის რეაბილიტაცია</t>
  </si>
  <si>
    <t>სოფელ ლაჩთა შეუბნის გზის რეაბილიტაცია</t>
  </si>
  <si>
    <t>სოფელ საკაოს გზის რეაბილიტაცია</t>
  </si>
  <si>
    <t xml:space="preserve">პროექტი გულისხმობს სოფელ გლოლაში წყალსადენი სათავე ნაგებობიდან ცენტრალურ ავზამდე ცენტრალური მაგისტრალური გზის რეაბილიტაციას დ=100მმ მილით არსებული რეზერვუარის რეაბილიტაციას და ზოგიერთი უბნის დაქსელვას </t>
  </si>
  <si>
    <t xml:space="preserve">პროექტი გულისხმობს სოფელ უწერაში წყალსადენი შიდა სასოფლო ქსელის სრულ რეაბილიტაციას </t>
  </si>
  <si>
    <t xml:space="preserve">პროექტი გულისხმობს ქ, ონში ბეერ-შევას სახელობის  ცენტრალური პარკის რეაბილიტაციას სარეკრეაციო ზონის მოწყობას </t>
  </si>
  <si>
    <t xml:space="preserve">ქ. ონის გაზიფიცირების შემდგომ მოსახლეობის მოთხოვნი შესაბამისად, ქ.ონში უნდა განხორციელდეს სხვადასხვა ასაკობრივი ჯგუფების გამაჯანსაღებელი საუცარო დახურული აუზის მშენებლობა  </t>
  </si>
  <si>
    <t>პროექტი გულისხმობს ქ.ონის ტერიტორიაზე არსებული სანიღვრე სისტემების სრულ რეაბილიტაციას და საჭიროების შემტხვევაში დამატებით ახალი ქსელის მოწობას</t>
  </si>
  <si>
    <t>პროექტი გულისხმობს მდ რიონის მარცხენა სანაპიროზე განთავსებული მოსახლეობისათვის, რომლებიც რელიეფური დახრილობის გამო, ვერ ახერხებენ ცენტრალურ წყალარინების სისტემაზე დაერთებას, ახალი საკანალიზაციო სისტემის მოწყობას დაახ 1000 კმ მანზილზე.</t>
  </si>
  <si>
    <t>პროექტი გულისხმობს ქ. ონში არსებული მინერალური წყლების მიმდებარე ტერიტორიის რეაბილიტაციას (სორტუანისა და ქაფიანიძის ქუჩის მინ. წყლები)</t>
  </si>
  <si>
    <t>პროექტი გულისხმობს ონის კულტურის სახლისა და საბავშო ბაღის ცენტრალური გათბობით აღწურვას, რომელიც გააუმჯობესებს საბავშვო ბაღებსა და კულტურულ ცენტრებში  მომსახურების პირობებს</t>
  </si>
  <si>
    <t xml:space="preserve">პროექტი გულისხმობს ყოფილი საბავშო ბაღის (სადაც დღეს სრული ანტისანიტარია სუფევს) რეაბილიტაციას და ეზოს კეთილმოწყობას </t>
  </si>
  <si>
    <t xml:space="preserve">პროექტი გულისხმობს ქ. ონში ხელოვნურსაფარიანი მინი ფეხბურთისა და კალათბურთის მოედნების მოწყობას </t>
  </si>
  <si>
    <t xml:space="preserve">პროექტი გულისხმობს ინტერმუნიციპალური პროექტის განხორციელებას სოფელ რებიდან სასვანო მთებისკენ გზის რეაბილიტაციას სანიაღვრე არხებისა და ლითონის გადამღვრელის მოწყობას </t>
  </si>
  <si>
    <t xml:space="preserve">პროექტი გულისხმობს  სოფელპიპილეთიდან სოფელ ბოყვამდე არსებული შევიწოებული  გზის რეაბილიტაციას სანიაღვრე არხებისა და ლითონის გადამღვრელის მოწყობას </t>
  </si>
  <si>
    <t xml:space="preserve">პროექტი გულისხმობს  სოფელ გადამშის გადასახვევიდან სოფელ ჭვებარსა და გადამშის მიმართულებიტ გზის რეაბილიტაციას სახიდე გადასასველების რეაბილიტაციას, სანიღვრე სისტემებისა და ლითონის გადამღვრელების მოწყობას  </t>
  </si>
  <si>
    <t xml:space="preserve">პროექტი გულისხმობს  სოფელ შეუბნის გადასახვევიდან სოფელ ლაჩთისა და შეუბნის მიმართულებიტ გზის რეაბილიტაციას ასფალტირება სანიღვრე სისტემებისა და ლითონის გადამღვრელების მოწყობას  </t>
  </si>
  <si>
    <t xml:space="preserve">პროექტი გულისხმობს  სოფელ  საკაოს გადასახვევიდან სოფელ საკაო, ხიდეშლები მაჟიეთი ბორცოს მიმართულებიტ გზის რეაბილიტაციას  სანიღვრე სისტემებისა და ლითონის გადამღვრელების მოწყობას  </t>
  </si>
  <si>
    <t>წყლის სისტემის რეაბილიტაცია</t>
  </si>
  <si>
    <t>შიდა სასოფლო გზებზე ბეტონის საფარის მოწყობა</t>
  </si>
  <si>
    <t>მუნიციპალიტეტის   სოფლებში გარე განათების მოწყობა</t>
  </si>
  <si>
    <t>დაბა ლენტეხში შემოსასვლელი ქუჩის კეთილმოწყობა</t>
  </si>
  <si>
    <t>დაბა ლენტეხში ცენტრალური მოედნის რებილიტაცია</t>
  </si>
  <si>
    <t>ხერგიანის ქუჩის კეთილმოწყობა</t>
  </si>
  <si>
    <t>სტალინის ქუჩის კეთილმოწყობა</t>
  </si>
  <si>
    <t>საბავშვო ბაღების რეაბილიტაცია</t>
  </si>
  <si>
    <t>სახანძროს შენობიდან ლექსურის ხიდამდე ქუჩის კეთილმოწყობა</t>
  </si>
  <si>
    <t>დაბა ლენტეხში კულტურის სახლის რეკონსტრუქცია-რეაბილიტაცია</t>
  </si>
  <si>
    <t xml:space="preserve">მუნიციპალიტეტის სოფლებში ტრენაჟორების მოწყობა </t>
  </si>
  <si>
    <t>ხიდების რეაბილიტაცია</t>
  </si>
  <si>
    <t xml:space="preserve">მუნიციპალიტეტის სოფლებში მინი სტადიონების მოწყობა </t>
  </si>
  <si>
    <t>ტურისტულად მნიშვნელოვანი ლათქორია ზაინაკარისა და ლენტეხი სკიმერის მიმართულებით საავტომობილო გზების და ხიდების მოწყობა</t>
  </si>
  <si>
    <t>ლადო მუსელიანის სახელობის მუზეუმსა და ამაღლების ეკლესიას შორის საფეხმავლო ხიდის მოწყობა და ფერდის შემაკავებელი კედლის მოწყობა</t>
  </si>
  <si>
    <t xml:space="preserve">ლენტეხის მუნიციპალიტეტის სოფლებში ლესემა, წანაში ხელედი, ლასკადურა, გულიდა, კახურა, ზედა ლექსურა ლეგვერალი მაცხვარლამეზური ლუქართა ფანაგა, ლეუშერი ტვიბი, ბულეში მუწდი, საყდარი დურაში ესიერი მამი ჭველიერი სასაში მებეცი ნაკიშერი ჩიხარეში შკედი ახალშენი  დაბალი დებეტის გამო კაპტაჟების სათავე ნაგებობების წყალსადენის მაგისტრალების რეაბილიტაცია </t>
  </si>
  <si>
    <t>მუნიციპალიტეტის რცხმელურის,ხოფურის,ხელედის, ჩოლურის,ჟახუნდერის,ჩიხარეშის- ლენტეხის თემების სოფლებში შიდა სასოფლო გზების დაპროფილება, ფრაქციული ღორღით არმირებული ბეტონის საფარის მოწყობა 2,5 კმ-ზე</t>
  </si>
  <si>
    <t>ლენტეხის მუნიციპალიტეტის სახელმწიფო მნიშვნელობის გზაზე განთავსებულ სოფლებში ნაღომარი,რცხმელური, ყვედრეში გვიმბრალა, ხოფური ,მაზაში ლამანაშური,ბაბილი, ჭველიერი, თეკალი. ფანაგა, ლეუშერი, სასაში, ჟახუნდერი, ლემზაგორი, ჩიხარეში მელე ლესემა წანაში ხელედი გარე განათების მოწყობა 2.5 კმ-ზე ლითონის ბოძებით სრული კომპლექტი,</t>
  </si>
  <si>
    <t>ბორდიულების ტროტუარების  დეკორატიული ღობეების სანიაღვრე არხების მოწყობა 500 მეტრზე</t>
  </si>
  <si>
    <t xml:space="preserve">დაბა ლენტეხში ცენტრალურ მოედანზე  არსებული ასვალტის საფარის დემონტაჟი და ქვაფენილის დაგება 3000 მ2 ზე  </t>
  </si>
  <si>
    <t>საფეხმავლო ბილიკების მოწყობა გასართობი ატრაქციონების მონტაჟი მთელ პერიმეტრზე განათების მოწყობა პარკის შემოღობვა დეკორატიული ღობით 9 აპრილის მემორიალის კეთილმოწყობა</t>
  </si>
  <si>
    <t>ხერგიანის ქუჩაზე ბორდიურების ტროტუარების და  ღობეების მოწყობა 600 გრ-მეტრზე</t>
  </si>
  <si>
    <t>სტალინის ქუჩაზე ბორდიურების ტროტუარების და  ღობეების მოწყობა 600 გრ-მეტრზე</t>
  </si>
  <si>
    <t>მუნიციპალიტეტის სოფლებში საბავშვო ბაღების რეაბილიტაცია შიდა სარემონტო სამუშაოების ცატარება სველი წერტილების კეთილმოწყობა და 3 ახალი ბაღის მშენებლობა სოფ გვიმბრალაში ყვედრეშში და წანაში</t>
  </si>
  <si>
    <t xml:space="preserve"> ბეტონის საყრდენი კედლების ბორდიურების ტროტუარების და ღობეების მოწყობა 200 გრ-მეტრზე</t>
  </si>
  <si>
    <t xml:space="preserve">მუნიციპალიტეტის  სოფ. ხელედი,  თეკალი, ჯახუნდერი, ჩიხარეში,  ხოფური, რცხმელური,დაბაში ორი ტრენაჟორების მოწყობა </t>
  </si>
  <si>
    <t>შიდა სასოფლო  გზებზე სოფ ხერიაში არსებული ხიდის რეაბილიტაცია სოფ ღობში ახალი ხიდის აშენება და სოფ ყვედრეში არსებული ხიდის რეაბილიტაცია</t>
  </si>
  <si>
    <t xml:space="preserve">მუნიციპალიტეტის  6 სოფელში ლეუშერი ჭველფი ფაყი გვიმბრალა ჭველიერი  ნაცული კომბინირებული მინი სტადიონების მოწყობა </t>
  </si>
  <si>
    <t>საკურორტო და სამეურნეო მნიშვნელობის ადგილებში ზაინაკარდა ლათქორია.საავტომობილო გზის აღდგენა და მდინრე ლახაშურზე ხიდის მოწყობა აგრეთვე მანანაური სკიმერის მიმართულებით საავტომობილო გზის აღდგენა რეაბილიტაცია და ორი ახალი ხიდის აშენება  სულ 25 კმ-ზე</t>
  </si>
  <si>
    <t>მუზეუმის წინ ფერდის შემაკავებელი არმირებული ბეტონის კედლის მოწყობა.მუზეუმიდან ფერდზე გადასასვლელი საფეხმავლო ხიდის აშენება და მუზეუმში დაწყებული და შეჩერებული სამუშაოს დასრულება</t>
  </si>
  <si>
    <r>
      <t xml:space="preserve">განახორციელდება ნაპირსამაგრი ჯებირების მოწყობა პრობლემურ ადგილებზე: 1) დაბა ლენტეხი მდინარე ლასკადურის მარცხენა სანაპიროზე, რუსთაველის და სტალინის ქუჩის მცხოვრებთა დასაცავად. 2) დაბაში მდინარე ცხენისწყლის მარჯვენა სანაპიროზე დაბის მოსახლეობის დაცვის მიზნით. 3)გაღმა ლექსურაში მდ. </t>
    </r>
    <r>
      <rPr>
        <sz val="11"/>
        <rFont val="Calibri"/>
        <family val="2"/>
        <charset val="204"/>
        <scheme val="minor"/>
      </rPr>
      <t xml:space="preserve"> </t>
    </r>
    <r>
      <rPr>
        <sz val="11"/>
        <rFont val="Sylfaen"/>
        <family val="1"/>
        <charset val="204"/>
      </rPr>
      <t>ცხენისწყლის მარცხენა სანაპიროზე მოსახლეობის, სავარგულებისა და ლექსურის ხიდის ბურჯის დაცვის მიზნით. 4)სოფ.შკედში მინისტადიონის დაცვის მიზნით. 5) ადგილ იმინდარში მდინარე ცხენისწყლის მარჯვენა სანაპიროზე გზის დაცვის მიზნით</t>
    </r>
  </si>
  <si>
    <t>ჯ. მეშველიანის სახელობის სკვერის რეაბილიტაცია</t>
  </si>
  <si>
    <t>სოფლების: ჭელიაღელე- თლუღი-ხოტევის დამაკავშირებელი გზის მეორე ეტაპის სარეაბილიტაციო სამუშაოები</t>
  </si>
  <si>
    <t>ქალაქ ამბროლაურში გურგენიძის ქუჩის მეორე ეტაპის სარეაბილიტაციო სამუშაოები.</t>
  </si>
  <si>
    <t>სოფლების კრიხი სხვავის დამაკავშირებელის გზის მეორე ეტაპის სარეაბილიტაციო სამუშაოები</t>
  </si>
  <si>
    <t>ამბროლაურის მუნიციპალიტეტის სოფ.ჭყვიშის გზის მეორე ეტაპის სარეაბილიტაციო სამუშაოები</t>
  </si>
  <si>
    <t>ქ. ამბროლაურში მდ. კრიხულაზე დამცავი კედლის მოწყობის მესამე ეტაპის სამუშაოები</t>
  </si>
  <si>
    <t>ქალაქის შემოსასვლელში ქუჩის კეთილმოწყობის სამუშაოები</t>
  </si>
  <si>
    <t>ქ.ამბროლაურიში მდინრე კრიხულას სანაპიროს ზოლის კეთილმოწყობის სამუშაოები</t>
  </si>
  <si>
    <t>სოფელ შხივანის წყალსადენის სარებილიტაციო სამუშაოები</t>
  </si>
  <si>
    <t>სოფლებში: ხონჭიორი, ნამანევი, ზემო კრიხი ჭაბურღილების მოწყობის სამუშაოები</t>
  </si>
  <si>
    <t>ქალაქ ამბროლაურში კოსატავას ქუჩაზე არსებული სპორტული მოედნების რეაბილიტაციის და მიმდებარე ტერიტორიის კეთილმოწყობის სამუშაოები</t>
  </si>
  <si>
    <t>სოფ სადმელში კლისუბნისუბნის დასახლებაში სანიაღვრე სისტემის მოწყობის სამუშაოები</t>
  </si>
  <si>
    <t>სოფ. ჟოშხის და სოფ.ჭრებალოს წყალსადენის სარეაბილიტაციო სამუშაოები</t>
  </si>
  <si>
    <t>სოფ. ჭელიაღელეში  კოტორიშვილების  და ჭელიძეების უბანში წყალმომარაგების სისტემის რეაბილიტაციის სამუშაოები</t>
  </si>
  <si>
    <t>ქალაქ ამბროლაურში სკვერების რეაბილიტაციის სამუშაოები</t>
  </si>
  <si>
    <t>სოფლების იწა-ახალსოფელის დამაკავშირებელი გზის სარეაბილიტაციო სამუშაოები; (ამბროლაურში შემოსასვლელი ალტერნატიული გზა)</t>
  </si>
  <si>
    <t>ჯვრისა-ქედისუბნის გზის სარეაბილიტაციო სამუშაოები</t>
  </si>
  <si>
    <t>ქალაქ ამბროლაურში ახალი ადმინისტრაციული შენობის მშენებლობის სამუშაოები</t>
  </si>
  <si>
    <t>ტურისტული ინფრასტრუქტურის მოწყობის სამუშაოები</t>
  </si>
  <si>
    <t>უპატრონო ძაღლების რეგიონალური თავშესაფრის მოწყობის სამუშაოები</t>
  </si>
  <si>
    <t>სოფ.ხოტევი- ველევის დამაკავშირებელი  გზის სარეაბილიტაციო სამუშაოები</t>
  </si>
  <si>
    <t>სოფ.გორში სასოფლო გზის ასფალტობეტონის საფარით  მოწყობის სამუშაოები</t>
  </si>
  <si>
    <t>სოფ. სხვავაში სოფლის სახლის სარეაბილიტაციო სამუშაოები</t>
  </si>
  <si>
    <t>სოფ. სხვავაში კაციტაძეების უბანში მდინარე კრიხულაზე ხიდის მოწყობის სამუშაოები</t>
  </si>
  <si>
    <t>სოფ. სხვავაში სოფლის ცენტრის კეთილმოწყობის სამუშაოები</t>
  </si>
  <si>
    <t>სოფ. სხვავაში ძველი სკოლის ადგილზე სკვერის მოწყობის სამუშაოები</t>
  </si>
  <si>
    <t>შაორის წრიული გზის მშენებლობის სამუშაოები</t>
  </si>
  <si>
    <t>ქ.ამბროლაურში კულტურის სახლის რეაბილიტაციის სამუშაოები</t>
  </si>
  <si>
    <t>ნიკორწმინდის საბავშვო ბაღის  მშენებლობის სამუშაოები</t>
  </si>
  <si>
    <t>სოფლების: ჭელიაღელე- თლუღი-ხოტევის დამაკავშირებელი გზის მეორე ეტაპის სარეაბილიტაციო სამუშაოებზე გათვალისწინებულია მიწის ვაკისის პროფილზე მოყვანის, გზის გრძივი და განივი პროფილის ქვიშა-
ხრეშოვანი ნარევით შესწორების ფრაქციული ღორღით მოწყობის,
წყალარინების, წყალგამტარი კომუნიკაციების, საჭიროების შემთხვევაში გზის
საყრდენი კედლების მავთულბადის გაბიონით და სავალი ნაწილის საგზაო სამოსის
 კონსტრუქციის ასფალტობეტონის საფარით მოწყობის სამუშაოები</t>
  </si>
  <si>
    <t>ქალაქ ამბროლაურში გურგენიძის ქუჩის სარეაბილიტაციო საავტომობილო გზის
სავალი ნაწილის არსებული საფარი მოწყობილია კირქვოვანი ღორღით გათვალისწინებულია
 მიწის ვაკისის პროფილზე მოყვანის, გზის გრძივი და განივი პროფილის ქვიშა-
ხრეშოვანი ნარევით შესწორების ფრაქციული ღორღით მოწყობის,
წყალარინების, წყალგამტარი კომუნიკაციების, საჭიროების შემთხვევაში გზის ქვედა
საყრდენი კედლების მავთულბადის გაბიონით და სავალი ნაწილის საგზაო სამოსის
 კონსტრუქციის ასფალტობეტონის საფარით მოწყობის სამუშაოები</t>
  </si>
  <si>
    <t>სოფლების კრიხი სხვავის დამაკავშირებელის გზის მეორე ეტაპის სარეაბილიტაციო სამუშაოებზე მიწის ვაკისის პროფილზე მოყვანის, გზის გრძივი და განივი პროფილის ქვიშა-
ხრეშოვანი ნარევით შესწორების ფრაქციული ღორღით მოწყობის,
წყალარინების, წყალგამტარი კომუნიკაციების, საჭიროების შემთხვევაში გზის
საყრდენი კედლების მავთულბადის გაბიონით და სავალი ნაწილის საგზაო სამოსის
 კონსტრუქციის ასფალტობეტონის საფარით მოწყობის სამუშაოები</t>
  </si>
  <si>
    <t>ამბროლაურის მუნიციპალიტეტის სოფელ ჭყვიშის სასოფლო გზის
სავალი ნაწილის არსებული საფარი მოწყობილია კირქვოვანი ღორღით გათვალისწინებულია
 მიწის ვაკისის პროფილზე მოყვანის, გზის გრძივი და განივი პროფილის ქვიშა-
ხრეშოვანი ნარევით შესწორების ფრაქციული ღორღით მოწყობის,
წყალარინების, წყალგამტარი კომუნიკაციების, საჭიროების შემთხვევაში გზის ქვედა
საყრდენი კედლების მავთულბადის გაბიონით და სავალი ნაწილის საგზაო სამოსის
 კონსტრუქციის  ცემენტობეტონისსაფარით მოწყობის
სამუშაოები</t>
  </si>
  <si>
    <t>მდ.კრიხულაზე აღნიშნული სამუშაოების მესამე ეტაპი ითვალისწინებს 300მ სიგრძის მონოლითური რკინა ბეტონით ნაპირდამცავი კედლის მოწყობას</t>
  </si>
  <si>
    <t>მოხდება მდინარე კრიხულას სანაპირო ზოლის განაშენიანება,გამწვანება და სხვადასხვა სახის ტურისტული ინფრასტრუქტურის მოწყობა. სანაპირო მიმზიდველი უნდა გახდება როგორც ადგილობრივი ისე უცხო ვიზიტორებისათვის. ვიზიტორების რიცხვის ზრდის შემთხვევაში მუდმივად მცხოვრებ მოქალაქეებს საშუალება მიეცემათ განავითარონ საოჯახო სასტუმროების ქსელი, რაც მოსახლეობის დამატებით შემოსავლის წყარო გახდება</t>
  </si>
  <si>
    <t xml:space="preserve">წყაროს დამატების მიზნით  ახალი კაპტაჟების მოწყობა  წყალსადენის ძველი ქსელის რეაბილიტაცია და მასზე დაერთება  </t>
  </si>
  <si>
    <t>აღნიშნულ სოფლებში მცირე დებიტის გამო ზაფხულის პერიოდში არსებული სისტემა სრულად ვერ აკმაყოფილებს მოსახლეობას, საჭიროა ჭაბურღილების მოწყობის სამუშაოების განხორციელება</t>
  </si>
  <si>
    <t>ქ. ამბროლაურში კოსტავას ქუჩაზე არსებულ სპორტულ მოედნებს (ფეხბურთის, კალათბურთის და ჩოგბურთის) ჩაუტარდება სრული რეაბილიტაცია ასევე მოხდება მიმდებარე ტერიტორიის კეთილმოწყობა</t>
  </si>
  <si>
    <t>სოფ სადმელში კლისუბნისუბნის დასახლება მდებარებს მთის ძირში, საიდანაც წამოსული ნალექი ტბორავს სასოფლო სამეურნეო ნაკვეთებს საფრთხე ექმნება საცხოვრებელ სახლებს. პრობლემა წლებია აწუხებს მოსახლეობას და აუცილებლობას წარმოადგენს სანიაღვრე სისტემის მოწყობის სამუშაოების განხორციელება</t>
  </si>
  <si>
    <t xml:space="preserve">მცირე დებიტის გამო ზაფხულის პერიოდში არსებული სისტემა სრულად ვერ აკმაყოფილებს მოსახლეობას, წყაროს დამატების მიზნით  ახალი კაპტაჟების მოწყობა  წყალსადენის ძველი ქსელის რეაბილიტაცია და მასზე დაერთება  </t>
  </si>
  <si>
    <t xml:space="preserve">სოფ. ჭელიაღელეში  კოტორიშვილების  და ჭელიძეების უბანში მცირე დებიტის გამო ზაფხულის პერიოდში არსებული სისტემა სრულად ვერ აკმაყოფილებს მოსახლეობას,საჭიროა წყაროს დამატების მიზნით  ახალი კაპტაჟების მოწყობა,  წყალსადენის ძველი ქსელის რეაბილიტაცია და მასზე დაერთება  </t>
  </si>
  <si>
    <t>ქალაქ ამბროლაურში რეაბილიტაცია ჩაუტარდება და კეთილმოეწყობა ყველა არსებული სკვერი, რომლებიც აღიჭურვება სხვადასხვა სახის ატრაქციონებით და სხვა გასართობი საშუალებებით, რომელიც სკვერებს კიდევ უფრო მიმზიდველს გახდის, როგორც ადგილობრივი, ისე უცხოელი ვიზიტორებისათვის</t>
  </si>
  <si>
    <t>გამომდინარე სტიქიური მოვლებების და ავტოსატრანსპორტო შემთხევებიდან ხშირია ქუთაისი-ტყიბული-ამბროლაურის შიდასახელმწიფოებრივ გზის ჩაკეტვის შემთვევები ქალაქ ამბროლაურთან დაკავშირება მხოლოდ  შემოვლითი გზითაა შესაძლებელი, რომელიც ახალსოფელსა და სოფელ იწაზე გადის აღNის ზის რეაბილიტაცია განსაკუთრებული აუცილებლობაა ამროლაურის მუნიციპალიტეტისათვის საჭიროა
განხორციედეს 2.3 კმ -ზე არსებული დაზიანებული გრუნტის მოხსნა, .
 საფუძვლის ქვედა და ზედა 
ფენების მოწყობა ფრ. ღორღისაგან და სავალი ნაწილის საგზაო სამოსის
 კონსტრუქციის   ასფალტობეტონის საფარით მოწყობის სამუშაოები</t>
  </si>
  <si>
    <t>ჭრებალო-ნიკორწმინდის საავტომობილო გზის უმოკლეს დამაკავშირებელს ქუთაისი (ჭომა)-ალპანა-მამისონის უღელტეხილის  საავტომობილო გზასთან წარმოადგენს სოფლების ჯვარისა-ქედისუბნის დამაკავშირებელი 8 კმ სიგრძის საავტომობილო გზა, რომლის რეაბილიტაციის შემთხვევაში იკვრება ერთგვარი სატრანსპორტო წრედი, რომელზედაც იკინძება  საკურორტო ადგილები და გამორჩეული ღირსშესანიშნაობები არსებული გზის რეაბილიტაციისათვის საჭიროა საჭიროა
განხორციედეს 8 კმ -ზე არსებული დაზიანებული გრუნტის მოხსნა, .
 საფუძვლის ქვედა და ზედა 
ფენების მოწყობა ფრ. ღორღისაგან და სავალი ნაწილის საგზაო სამოსის ასფალტობეტონის საფარით მოწყობა</t>
  </si>
  <si>
    <t>ქ.ამბროლაურში თამარ მეფის N 1 არსებული ამინისტრაციული შენობა ძლიერ დაზიანებულია საჭიროა დემონტაჟის და ახალი მშენებლობის სამუშაოების ჩატარება</t>
  </si>
  <si>
    <t xml:space="preserve">          მხატვრულ პარკ-კომპლექსი იქნება უნიკალური დაწესებულებაა, რომელიც გააერთიანებს დასვენების ზონებს (სარეკრეაციო ტერიტორიებს), კულტურულ-ისტორიულ-საგანმანათლებლო ობიექტებს და თანამედროვე მრავალ ფუნქციურ მხატვრულ კომპლექსს         მხატვრული პარკ-კომპლექსი შედგება ხუთი ზონისაგან:1. პავლიონი რაჭა-მულტიმედური მუზეუმი
2. ,,ხვანჭკარის“ მუზეუმი სადეგუსტაციო პავლიონი
3. რესტორანი
4. ამფითეატრი
5. მხატვრულ-საგამოფენო სივრცე ზონების განლაგება წარმოქმნის ადგილზე ვერძის თანავარსკვლავედს. ვერძის თანავარსკვლავედის ყოველ ვარსკვლავს შეესაბამება თავისი ზონა. ზონები განლაგებულია და დაგეგმილი ისეთნაირად რომ კომპლექსით სარგებლობა შესაძლებელია როგორც სეზონურად ისე მთელი წლის განმავლობაში.  
</t>
  </si>
  <si>
    <t>რეგიონში უპატრონო ძაღლების რაოდენობა და მათ მიერ ადამიანების დაკბენის შემთხვევები  ყოველწლიურად მატულობს. უპატრონო ცხოველებს ვხვდებით ყველგან წლიდან წლამდე ძაღლების მიერ ადამიანის დაკბენის არაერთი შემთხვევა  ფიქსირდება პრობლემის გადასაჭრელად საჭიროა ძაღლთა თავშესაფრის აშენება</t>
  </si>
  <si>
    <t>არსებული გზა დაზიანებულია, წვიმიან ამინდში ძლიერ ტალახდება, გზაზე
წარმოიქმნება გუბეები და მოსახლეობას უჭირს გადაადგილება. მოსახლეობის მოთხოვნის  ინფრასტრუქტურის განვითარებიდან გამომდინარე საჭიროა
განხორციედეს 12 კმ -ზე არსებული დაზიანებული გრუნტის მოხსნა, .
 საფუძვლის ქვედა და ზედა 
ფენების მოწყობა ფრ. ღორღისაგან და სავალი ნაწილის საგზაო სამოსის
  ასფალტობეტონისსაფარით მოწყობა</t>
  </si>
  <si>
    <t>არსებული გზა დაზიანებულია, წვიმიან ამინდში ძლიერ ტალახდება, გზაზე
წარმოიქმნება გუბეები და მოსახლეობას უჭირს გადაადგილება. მოსახლეობის მოთხოვნის  ინფრასტრუქტურის განვითარებიდან გამომდინარე საჭიროა
განხორციედეს   300 გრძ.მ -ზე არსებული დაზიანებული გრუნტის მოხსნა, .
 საფუძვლის ქვედა და ზედა 
ფენების მოწყობა ფრ. ღორღისაგან და სავალი ნაწილის საგზაო სამოსის
   ცემენტობეტონისსაფარით მოწყობა</t>
  </si>
  <si>
    <t>სოფ. სხვავაში სოფლის სახლის არსებულ შემობაში რეაბილიტაცია ჩაუტარდება სამ ოთახს სადა განთავსდება ბიბლიოთეკა და მერისწარმომადგენლის ადმინისტრაცია. ოთახებში  მოსაწყობია   მაღალი ხარისხის ლამინირებული პარკეტი, კედლებსა და ჭერზე მოსაწყობია  თაბაშირმუყაოს ფილები პროფილების გამოყენებით, რომელიც დამუშავება ფითხით  და შეიღებება წყალემოსიური საღებავით   მოეწყობა მეტალოპლასტმასის კარის და  ფანჯრის ბლოკი ასევე მოეწყობა შიდაწყალმომარაგების სისტემა და ელმომარაგების ქსელი</t>
  </si>
  <si>
    <t>სოფ. სხვავაში კაციტაძეების უბანში მდინარე კრიხულაზე არსებული ძველი ხიდი დაზიანებულია და მასზე გადაადგილება საფრთხის შემცველია,  საჭიროა  სანაპირო ბურჯებისათვის რკინაბეტონის კონსტრუქციის    მოწყობა  სადაც მოხდება არსებული რკინის ხიდის ერთმალიანი  კონსტრუქციის დაკავშირება</t>
  </si>
  <si>
    <t>მოხდება სკვერის რომლიც აღიჭურვება სხვადასხვა სახის ატრაქციონებით და სხვა გასართობი საშუალებებით, რაც სოფელს კიდევ უფრო მიმზიდველს გახდის, როგორც ადგილობრივი, ისე უცხოელი ვიზიტორებისათვის</t>
  </si>
  <si>
    <t>მოხდება ტერიტორიის მოსუფთავება და  ბაჩანა ბრეგვაძის სახელობის სკვერის მოწყობა რომლიც აღიჭურვება სხვადასხვა სახის ატრაქციონებით და სხვა გასართობი საშუალებებით, რაც სოფელს კიდევ უფრო მიმზიდველს გახდის, როგორც ადგილობრივი, ისე უცხოელი ვიზიტორებისათვის</t>
  </si>
  <si>
    <t>აღნიშნული გზა ქუთაისი-ტყიბული-ამბროლაურის შიდასახელმწიფოებრივი გზიდან (შ-17) მთლიანად შეკრავს წყალსაცავის პერიმერტს რომელიც ულამაზესი პანორამული ხედებით განაცვიფრებს ვიზიტორებს   აქ წყლის და ტყის თემები ორგანულადაა შერწყმული, ჩრდილოეთის მიმართულებით შორეულ პანორამას კომპოზიციურად კრავს კავკასიონის ხედი რომელიც მარადიულ თოვლის არეშია. აღნიშნული გზის მშენებლობა მნიშვნელოვნად შეუწყობს ხელს მუნიციპალიტეტის ეკონომიკურ განვითარებას</t>
  </si>
  <si>
    <t>გამომდინარე იქედან რომ  კულტურული ცხოვრების სტიმულირება და ხელშეწყობა ამბროლაურის მუნიციპალიტეტისათვის ერთ-ერთი მთავარი პრიორიტეტია საჭიროებას წარმოადგენს  ქ.ამბროლაურში მდებარე კულტურის სახლის  სარეაბილიტაციო სმუშაოების ჩატარება  პროექტის ფარგლებში მოეწყობა   ახალი სცენა, მოეწყობა მთავარი დარბაზი, საგრიმიორო, სარეპეტიციო ოთახები, შიდა და გარე ინტერიერი. დამონტაჟდა განათების, გათბობის, წყლის და უსაფრთხოების სისტემები, ასევე შეიცვლება დაზიანებული სახურავი</t>
  </si>
  <si>
    <t>ქ. ამბროლაურში კანალიზაციის ქსელის მოწობა წელს სრულდება გაუწმენდავი ჩამდინარე წყლების მდინარეში ჩაშვების გამო მნიშვნელოვანი ზიანი მიადგება ბუნებრივ გარემოს და საფრთხე შეექმნება ადამიანის ჯანმრთელობას. აღნიშნული პროექტის განხორციელების შედეგად მნიშვნელოვნად გაუმჯობესდება
საკანალიზაციო ჩამდინარე წყლების მართვის საკითხი, უზრუნველყოფილი იქნება ჩამდინარე
წყლების ნორმატიულ დონემდე გაწმენდა. შედეგად მნიშვნელოვნად შემცირდება გარემოს ხარისხობრივი მდგომარეობის გაუარესების და ადამიანის ჯანმრთელობაზე ნეგატიური ზემოქმედების რისკები</t>
  </si>
  <si>
    <t>ამბროლაურის მუნიციპალიტეტის ადგილობრივი თვითმმართველობის ერთ–ერთი ძირითადი პრიორიტეტი არის სკოლამდელი აღზრდის ხელშეწყობა და შესაბამისი ინფრასტრუქტურის მოწესრიგება აქედან გამომდინარე საჭიროებას წარმოადგენს ამბროლაურის მუნიციპალიტეტის სოფ. ნიკორწმინდაში ძველი დაზიანებული საბავშვო ბაღის  დემონტაჟი და    თანამედროვე საერთაშორისო სტანდარტების საბავშვო ბაღის მშენებლობა რომელიც გათვლილი უნდა იყოს  30 აღსაზრდელზე.</t>
  </si>
  <si>
    <t xml:space="preserve"> ქ.ამბროლაურში შემოსასვლელი ქუჩის  კეთილმოწყობის სამუშაოები ითვალისწინებს  ტროტუარების მოწყობას, გამწვანებას, განათებას, დეკორატიული ღობეების მოწყობას.ქუჩა მიმზიდველი  გახდება როგორც ადგილობრივი ისე უცხოელი ვიზიტორებისათვის. ვიზიტორების რიცხვის ზრდის შემთხვევაში მუდმივად მცხოვრებ მოქალაქეებს საშუალება მიეცემათ განავითარონ საოჯახო სასტუმროების ქსელი</t>
  </si>
  <si>
    <t>კეთილმოეწყობა ქალაქის ტერიტორია</t>
  </si>
  <si>
    <t>სოფ.ჭყვიში</t>
  </si>
  <si>
    <t>სოფ.შხივანა</t>
  </si>
  <si>
    <t>რეაბილიტაცია ჩაუტარდება ქალაქის სპორტულ მოედნებს</t>
  </si>
  <si>
    <t>სოფ.სადმელი</t>
  </si>
  <si>
    <t>კეთილმოეწყობა კლდისუბნის დასახლების საგზაო ინფრასტრუქტურა</t>
  </si>
  <si>
    <t>სოფ.ჟოშხა                   სოფ.ჭრებალო</t>
  </si>
  <si>
    <t>სოფ.ჭელიაღელე</t>
  </si>
  <si>
    <t>განვითარდება ქალაქის ინფრასტრუქტურა</t>
  </si>
  <si>
    <t>განვითარდება საგზაო ინფრასტრუქტურა</t>
  </si>
  <si>
    <t>სოფ.ჯვარისა         სოფ.ქედისუბანი</t>
  </si>
  <si>
    <t>სოფ.იწა                სოფ.ახალსოფელი</t>
  </si>
  <si>
    <t>გაუმჯობესდება საგზაო ინფრასტრუქტურა</t>
  </si>
  <si>
    <t>სოფ.ხოტევი                    სოფ.ველევი</t>
  </si>
  <si>
    <t>სოფ.გორი</t>
  </si>
  <si>
    <t>ქალაქ ამბროლაურში აშენდება ახალი ადმინისტრაციული შენობა</t>
  </si>
  <si>
    <t>1.2 მუნიციპალიტეტების ადმინისტრაციული ინფრასტრუქტურის გაუმჯობესება</t>
  </si>
  <si>
    <t>რეაბილიტაცია ჩაუტარდება სოფ.სხვავის ადმინისტრაციულ შენობას</t>
  </si>
  <si>
    <t>სოფ.სხვავა</t>
  </si>
  <si>
    <t>კეთილმოეწყობა სოფ.სხვავის ცენტრი</t>
  </si>
  <si>
    <t>კეთილმოეწყობა სოფ.სხვავის ტერიტორია</t>
  </si>
  <si>
    <t>გაუმჯობესდება შაორის მიმდებარე ტერიტორიის საგზაო ინფრასტრუქტურა.  აღნიშნული გზის მშენებლობა მნიშვნელოვნად შეუწყობს ხელს მუნიციპალიტეტის ეკონომიკურ განვითარებას</t>
  </si>
  <si>
    <t>რეაბილიტაცია ჩაუტრადება ქ.ამბროლაურის კულტურის სახლს. ხელი შეეწყობა მუნიციპალიტეტის კულტურულ განვითარებას.</t>
  </si>
  <si>
    <t>აშენდება ახალი ბაღი. გაუმჯობესდება  ბაღის აღსაზრდელების პირობები</t>
  </si>
  <si>
    <t>6 sabaziso infrastruqturisa da mSeneblobis ganviTarebა</t>
  </si>
  <si>
    <t>გაუმჯობესდება დაბის ინფრასტრუქტურა</t>
  </si>
  <si>
    <t xml:space="preserve"> გაუმჯობესდება  ბაღის აღსაზრდელების პირობები</t>
  </si>
  <si>
    <t>დაზიანებული სახურავის გამოცვლა გარე ფასადის მოწყობა ახალი სველი წერტილების მოწყობა მთლიანი შიდა ელ გაყვანილობის მოწყობა შიდა მთელი ინფრასტრუქტურის განახლება და მოწყობა</t>
  </si>
  <si>
    <t>რეაბილიტაცია ჩაუტრადება ლენტეხის კულტურის სახლს. ხელი შეეწყობა მუნიციპალიტეტის კულტურულ განვითარებას.</t>
  </si>
  <si>
    <t>გაუმჯობესდება მუნიციპალიტეტის როგორც საგზაო, ისე ტურისტული ინფრასტრუქტურა</t>
  </si>
  <si>
    <t>გაუმჯობესდება დაბის ტურისტული ინფრასტრუქტურა</t>
  </si>
  <si>
    <t xml:space="preserve">ონის მუნიციპალიტეტის სოფელი გლოლა </t>
  </si>
  <si>
    <t>ონის მუნიციპალიტეტის სოფელი უწერა</t>
  </si>
  <si>
    <t xml:space="preserve">ონის მუნიციპალიტეტის სოფელი ბარი </t>
  </si>
  <si>
    <t xml:space="preserve">ონის მუნიციპალიტეტის  სოფლები: სევა ფარახეთი შარდომეთი, ზვარეთი </t>
  </si>
  <si>
    <t>ონის მუნიციპალიტეტის სოფელი პიპილეთი</t>
  </si>
  <si>
    <t>განვითარდება ქალაქის სპორტული ინფრასტრუქტურა</t>
  </si>
  <si>
    <t>მოწესრიგდება ქალაქის საგზაო ინფრასტრუქტურა</t>
  </si>
  <si>
    <t>მოწესრიგდება ქალაქის საკანალიზაციო ქსელი</t>
  </si>
  <si>
    <t>12.1 სკოლამდელი აღზრდის დაწესებულებების ინფრასტრუქტურის სრული რეაბილიტაცია თანამედროვე სტანდარტების შესაბამისად</t>
  </si>
  <si>
    <t>12.3 კულტურული ინფრასტრუქტურის  რეაბილიტაცია და განვითარება</t>
  </si>
  <si>
    <t>გაუმჯობესდება მოსწავლე ახალგაზრდობისა და ბაღის აღსაზრდელთა პირობები</t>
  </si>
  <si>
    <t>6 საბაზისო ინფრასტრუქტურის და მშენებლობის განვითარება</t>
  </si>
  <si>
    <t>7 საბაზისო ინფრასტრუქტურის და მშენებლობის განვითარება</t>
  </si>
  <si>
    <t>8 საბაზისო ინფრასტრუქტურის და მშენებლობის განვითარება</t>
  </si>
  <si>
    <t>სოფ. პიპილეთი         ბოყვა</t>
  </si>
  <si>
    <t>სოფელი გადამში ჭვებარი</t>
  </si>
  <si>
    <t>სოფ.ლაჩთა</t>
  </si>
  <si>
    <t>სოფ.საკაო</t>
  </si>
  <si>
    <t>12.3 რეგიონში სპორტული ინფრასტრუქტურის რეაბილიტაცია და განვითარება</t>
  </si>
  <si>
    <t>გაუმჯობესდება მუნიციპალიტეტის კულტურული ინფრასტრუქტურა</t>
  </si>
  <si>
    <t>ქ.ცაგერში არსებული 9 აპრილის,აღმაშენებლის ქუჩის 3 ცალი, მრავალბინიანი საცხოვრებელ სახლებთან, ასათიანის ქუჩაზე, კოსტავას ქუჩაზე არსებული სკვერების სარეაბილიტაციო სამუშაოების განხორციელება</t>
  </si>
  <si>
    <t>გაუმჯობესდება ქ.აცაგერის  ინფრასტრუქტურა</t>
  </si>
  <si>
    <t>სოფ.ჩხუტელი</t>
  </si>
  <si>
    <t>სოფ. ქვედა ცაგერი</t>
  </si>
  <si>
    <t>სოფ. ორბელი</t>
  </si>
  <si>
    <t>სოფ. ქვედა ცაგერი   სოფ.ჭალისთავი</t>
  </si>
  <si>
    <t>მოხდება სოფ. ჩხუტელის ადმინისტრაციული შენობის რეკონსტრუქცია-რეაბილიტაცია</t>
  </si>
  <si>
    <t>სოფ.ალპანა, ტვიში, ოყურეში</t>
  </si>
  <si>
    <t>ქ.ცაგერში მწვანე თეატრის რეაბილიტაციია-რეკონსტრუქციის დასრულების სამუშაოები</t>
  </si>
  <si>
    <t>რაიონში სპორტული ინფრასტრუქტურის განვითარება, ახალგაზრდობის მასობრივი სპორტული მუშაობის ხელშეწყობა. განვითარდება ტრადიციული სპორტის სახეობები:ფრენბუთი, ჭიდაობა და კალათბურთი</t>
  </si>
  <si>
    <t>მუნიციპალიტეტში კულტურული ინფრასტრუქტურის განვითარება, რაც ხელს შეუწყობს კულტურულ-საგანმანათლებლო მუშაობის გააქტიურებას, ლეჩხუმური ფოლკლორის პოპულარიზაციას და აქ მაცხოვრებელთა კულტურული ცხოვრების დონის ამარლებას</t>
  </si>
  <si>
    <t>ქ.ონში მოსწავლე ახალგაზრდობის სახლის მშენებლობა</t>
  </si>
  <si>
    <t>პროექტი გულისხმობს ქ. ონში მრავალფუნქციური მოსწავლე ახალგაზრდობის სახლის მშენებლობას(სახატვრო და სამუსიკო სკოლები,  თექისა და  ხის სახელოსნო, ბიბლიოთეკა  და სხვ.)</t>
  </si>
  <si>
    <t>ქ. ონში. დ. აღმაშენებლის მოედანზე ადმინისტრაციული შენობის დემონტაჟი</t>
  </si>
  <si>
    <t>პროექტი ითვალისწინებს დაზიანებული შენობის დემონტაჟს, რომელიც აღარ ექვემდებარება რეაბილიტაციას, საფრთხის შემცველია და ამახინჯებს ქალაქის იერსახეს.</t>
  </si>
  <si>
    <t>სოფ.ზუბი</t>
  </si>
  <si>
    <t>სოფ.ზუბში მოეწყობა ხელოვნურსაფარიანი სპორტული მოედანი</t>
  </si>
  <si>
    <t>სოფ.ზუბში ხელოვნურსაფარიანი სპორტული მოედნის მოწყობა</t>
  </si>
  <si>
    <t>სოფ.ჩიხარეშის საჯარო სკოლის სპორტული დარბაზის რეაბილიტაცია</t>
  </si>
  <si>
    <t>სოფ.მელეს საჯარო სკოლის სპორტული დარბაზის რეაბილიტაცია</t>
  </si>
  <si>
    <t>გაუმჯობესდება საჯარო სკოლის სპორტული ინფრასტრუქტურა, რაც თავის მხრივ ხელს შეუწყობს მოსწავლე-ახალგაზრდობის სპორტული გაჯანსაღების პროცესს</t>
  </si>
  <si>
    <t>12.1. საჯარო სკოლების ინფრასტრუქტურის სრული რეაბილიტაცია</t>
  </si>
  <si>
    <t>სოფ.ფანაგის საჯარო სკოლაში სპორტული დარბაზის მოწყობა</t>
  </si>
  <si>
    <t>სოფ.სასაშის საჯარო სკოლაში სპორტული დარბაზის მოწყობა</t>
  </si>
  <si>
    <t xml:space="preserve">12.1 საჯარო სკოლებისა  და  სკოლამდელი აღზრდის დაწესებულებების სრული რეაბილიტაცია </t>
  </si>
  <si>
    <t>სოფ.მებეცში ხელოვნურსაფარიანი სპორტული მოედნის მოწყობა</t>
  </si>
  <si>
    <t>რეაბილიატცია ჩაუტარდება სოფ.ფანაგის საჯარო სკოლაში სპორტული დარბაზს</t>
  </si>
  <si>
    <t>რეაბილიატცია ჩაუტარდება სოფ.სასაშის საჯარო სკოლაში სპორტული დარბაზს</t>
  </si>
  <si>
    <t>რეაბილიატცია ჩაუტარდება სოფ.ჩიხარეშის საჯარო სკოლაში სპორტული დარბაზს</t>
  </si>
  <si>
    <t>რეაბილიატცია ჩაუტარდება სოფ.მელეს საჯარო სკოლაში სპორტული დარბაზს</t>
  </si>
  <si>
    <t>სოფ.მებეცში მოეწყობა ახალი ხელოვნურსაფარიანი სპორტული მოედანი</t>
  </si>
  <si>
    <t>ჯონოულის ხიდიდან სოფ.ჩქუმი და სოფ. ქულბაქის დამაკავშირებელი გზა</t>
  </si>
  <si>
    <t>სოფ.ლემზაგორი ხერიის დამაკავშირებელი გზისა და ხიდის რეაბილიტაცია</t>
  </si>
  <si>
    <t>ცენტრალური გზიდან სოფ. ნანარამდე გზაზე ბეტონის საფარის მოწყობა</t>
  </si>
  <si>
    <t>სოფ ნანარს აკავშირებს ცენტრალურ გზასთან, გზა არის დამრეცი და ყოველი წვიმის შემდეგ იღვარება და გაუალი ხდება, ამიტომ მიზანშეწონილად მიგვაჩნია რო მოეწყოს ბეტონის საფარი</t>
  </si>
  <si>
    <t>ხერიის ხიდი არის ერთადერთი დამაკავშირებელი გზა სოფ.ხერიასთან ამ ხიდით სარგებლობს მთელი ჟახუნდერის თემი, ცხენის წყლის მარცხენა სანაპიროზე მდებარეობს სახნავ სათიბი მიწები რომლითაც სარგებლობს სოფ.ლემზაგორი და ჟახუნდერი</t>
  </si>
  <si>
    <t>სოფ.ორხვში ხელოვნურსაფარიანი სპორტული მოედნის მოწყობა</t>
  </si>
  <si>
    <t>სოფ.ორხვში მოეწყობა ახალი ხელოვნურსაფარიანი სპორტული მოედანი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</si>
</sst>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00_р_._-;\-* #,##0.00_р_._-;_-* &quot;-&quot;??_р_._-;_-@_-"/>
  </numFmts>
  <fonts count="118">
    <font>
      <sz val="11"/>
      <color theme="1"/>
      <name val="Calibri"/>
      <family val="2"/>
      <charset val="204"/>
      <scheme val="minor"/>
    </font>
    <font>
      <sz val="11"/>
      <color theme="1"/>
      <name val="Calibri"/>
      <family val="2"/>
      <scheme val="minor"/>
    </font>
    <font>
      <sz val="11"/>
      <color theme="1"/>
      <name val="Calibri"/>
      <family val="2"/>
      <scheme val="minor"/>
    </font>
    <font>
      <sz val="10"/>
      <color indexed="8"/>
      <name val="Sylfaen"/>
      <family val="1"/>
    </font>
    <font>
      <sz val="10"/>
      <color indexed="8"/>
      <name val="Menlo Bold"/>
      <family val="1"/>
    </font>
    <font>
      <sz val="11"/>
      <color indexed="8"/>
      <name val="Menlo Bold"/>
    </font>
    <font>
      <sz val="10"/>
      <name val="Cambria"/>
      <family val="1"/>
      <charset val="204"/>
    </font>
    <font>
      <sz val="10"/>
      <name val="AcadNusx"/>
    </font>
    <font>
      <sz val="11"/>
      <color theme="1"/>
      <name val="AcadNusx"/>
    </font>
    <font>
      <sz val="10"/>
      <name val="Arial"/>
      <family val="2"/>
      <charset val="204"/>
    </font>
    <font>
      <sz val="11"/>
      <name val="AcadNusx"/>
    </font>
    <font>
      <sz val="8"/>
      <name val="AcadNusx"/>
    </font>
    <font>
      <sz val="8"/>
      <color theme="1"/>
      <name val="AcadNusx"/>
    </font>
    <font>
      <sz val="10"/>
      <color theme="1"/>
      <name val="AcadNusx"/>
    </font>
    <font>
      <sz val="11"/>
      <name val="Arial"/>
      <family val="2"/>
      <charset val="204"/>
    </font>
    <font>
      <sz val="10"/>
      <color indexed="8"/>
      <name val="Calibri"/>
      <family val="2"/>
    </font>
    <font>
      <sz val="11"/>
      <color theme="1"/>
      <name val="Calibri"/>
      <family val="2"/>
      <scheme val="minor"/>
    </font>
    <font>
      <sz val="9"/>
      <color indexed="8"/>
      <name val="Calibri"/>
      <family val="2"/>
    </font>
    <font>
      <b/>
      <sz val="11"/>
      <color indexed="8"/>
      <name val="Calibri"/>
      <family val="2"/>
    </font>
    <font>
      <b/>
      <sz val="11"/>
      <color indexed="8"/>
      <name val="Menlo Regular"/>
      <family val="2"/>
    </font>
    <font>
      <b/>
      <sz val="10"/>
      <color rgb="FF000000"/>
      <name val="Sylfaen"/>
      <family val="1"/>
    </font>
    <font>
      <sz val="11"/>
      <name val="Calibri"/>
      <family val="2"/>
    </font>
    <font>
      <sz val="10"/>
      <name val="Calibri"/>
      <family val="2"/>
      <charset val="204"/>
    </font>
    <font>
      <sz val="10"/>
      <name val="Sylfaen"/>
      <family val="1"/>
      <charset val="204"/>
    </font>
    <font>
      <sz val="9"/>
      <name val="Calibri"/>
      <family val="2"/>
    </font>
    <font>
      <sz val="10"/>
      <color indexed="8"/>
      <name val="AcadNusx"/>
    </font>
    <font>
      <sz val="11"/>
      <color indexed="8"/>
      <name val="AcadNusx"/>
    </font>
    <font>
      <sz val="10"/>
      <color indexed="8"/>
      <name val="Arial"/>
      <family val="2"/>
      <charset val="204"/>
    </font>
    <font>
      <sz val="11"/>
      <color theme="3" tint="0.79998168889431442"/>
      <name val="Calibri"/>
      <family val="2"/>
      <scheme val="minor"/>
    </font>
    <font>
      <sz val="10"/>
      <color indexed="8"/>
      <name val="Calibri"/>
      <family val="2"/>
      <charset val="204"/>
    </font>
    <font>
      <sz val="10"/>
      <color indexed="8"/>
      <name val="Sylfaen"/>
      <family val="1"/>
      <charset val="204"/>
    </font>
    <font>
      <sz val="10"/>
      <color theme="1"/>
      <name val="Calibri"/>
      <family val="2"/>
      <scheme val="minor"/>
    </font>
    <font>
      <b/>
      <sz val="11"/>
      <color theme="1"/>
      <name val="Calibri"/>
      <family val="2"/>
      <scheme val="minor"/>
    </font>
    <font>
      <sz val="11"/>
      <color indexed="8"/>
      <name val="Sylfaen"/>
      <family val="1"/>
      <charset val="204"/>
    </font>
    <font>
      <sz val="9"/>
      <color indexed="8"/>
      <name val="Sylfaen"/>
      <family val="1"/>
      <charset val="204"/>
    </font>
    <font>
      <b/>
      <sz val="10"/>
      <color theme="1"/>
      <name val="Sylfaen"/>
      <family val="1"/>
      <charset val="204"/>
    </font>
    <font>
      <sz val="9"/>
      <color theme="1"/>
      <name val="AcadNusx"/>
    </font>
    <font>
      <sz val="10"/>
      <name val="Sylfaen"/>
      <family val="1"/>
    </font>
    <font>
      <sz val="9"/>
      <color theme="1"/>
      <name val="Calibri"/>
      <family val="2"/>
      <scheme val="minor"/>
    </font>
    <font>
      <sz val="8"/>
      <color theme="1"/>
      <name val="Calibri"/>
      <family val="2"/>
      <scheme val="minor"/>
    </font>
    <font>
      <sz val="11"/>
      <color rgb="FF000000"/>
      <name val="Calibri"/>
      <family val="2"/>
      <scheme val="minor"/>
    </font>
    <font>
      <b/>
      <sz val="12"/>
      <color rgb="FF000000"/>
      <name val="Calibri"/>
      <family val="2"/>
      <scheme val="minor"/>
    </font>
    <font>
      <b/>
      <sz val="16"/>
      <color theme="1"/>
      <name val="Calibri"/>
      <family val="2"/>
      <scheme val="minor"/>
    </font>
    <font>
      <sz val="16"/>
      <color theme="1"/>
      <name val="Calibri"/>
      <family val="2"/>
      <scheme val="minor"/>
    </font>
    <font>
      <sz val="11"/>
      <color theme="1"/>
      <name val="Sylfaen"/>
      <family val="1"/>
    </font>
    <font>
      <b/>
      <sz val="11"/>
      <color theme="1"/>
      <name val="AcadNusx"/>
    </font>
    <font>
      <sz val="10"/>
      <name val="Calibri"/>
      <family val="2"/>
      <scheme val="minor"/>
    </font>
    <font>
      <b/>
      <sz val="11"/>
      <color theme="1"/>
      <name val="Calibri"/>
      <family val="2"/>
      <charset val="204"/>
      <scheme val="minor"/>
    </font>
    <font>
      <b/>
      <sz val="11"/>
      <color indexed="8"/>
      <name val="Menlo Bold"/>
      <charset val="1"/>
    </font>
    <font>
      <sz val="11"/>
      <color theme="1"/>
      <name val="Sylfaen"/>
      <family val="1"/>
      <charset val="204"/>
    </font>
    <font>
      <sz val="11"/>
      <color theme="1"/>
      <name val="Calibri"/>
      <family val="2"/>
      <charset val="204"/>
      <scheme val="minor"/>
    </font>
    <font>
      <b/>
      <sz val="11"/>
      <name val="AcadNusx"/>
    </font>
    <font>
      <b/>
      <sz val="10"/>
      <color theme="1"/>
      <name val="AcadNusx"/>
    </font>
    <font>
      <b/>
      <sz val="11"/>
      <color indexed="8"/>
      <name val="Menlo Bold"/>
    </font>
    <font>
      <sz val="12"/>
      <color rgb="FF000000"/>
      <name val="Calibri"/>
      <family val="2"/>
      <charset val="204"/>
      <scheme val="minor"/>
    </font>
    <font>
      <sz val="11"/>
      <color rgb="FF000000"/>
      <name val="Calibri"/>
      <family val="2"/>
      <charset val="204"/>
      <scheme val="minor"/>
    </font>
    <font>
      <sz val="12"/>
      <color theme="1"/>
      <name val="Calibri"/>
      <family val="2"/>
      <charset val="204"/>
      <scheme val="minor"/>
    </font>
    <font>
      <sz val="9"/>
      <name val="Sylfaen"/>
      <family val="1"/>
      <charset val="204"/>
    </font>
    <font>
      <sz val="11"/>
      <color rgb="FF000000"/>
      <name val="Sylfaen"/>
      <family val="1"/>
      <charset val="204"/>
    </font>
    <font>
      <sz val="11"/>
      <color rgb="FF000000"/>
      <name val="Sylfaen"/>
      <family val="1"/>
    </font>
    <font>
      <sz val="11"/>
      <color rgb="FFFF0000"/>
      <name val="Calibri"/>
      <family val="2"/>
      <charset val="204"/>
      <scheme val="minor"/>
    </font>
    <font>
      <sz val="8"/>
      <name val="Sylfaen"/>
      <family val="1"/>
    </font>
    <font>
      <sz val="8"/>
      <name val="Calibri"/>
      <family val="2"/>
      <scheme val="minor"/>
    </font>
    <font>
      <sz val="8"/>
      <name val="Sylfaen"/>
      <family val="1"/>
      <charset val="204"/>
    </font>
    <font>
      <sz val="10"/>
      <color rgb="FF222222"/>
      <name val="Verdana"/>
      <family val="2"/>
    </font>
    <font>
      <b/>
      <sz val="12"/>
      <color rgb="FF000000"/>
      <name val="Sylfaen"/>
      <family val="1"/>
    </font>
    <font>
      <sz val="12"/>
      <color theme="1"/>
      <name val="AcadNusx"/>
    </font>
    <font>
      <sz val="12"/>
      <color theme="1"/>
      <name val="Calibri"/>
      <family val="2"/>
      <scheme val="minor"/>
    </font>
    <font>
      <sz val="14"/>
      <color theme="1"/>
      <name val="Calibri"/>
      <family val="2"/>
      <scheme val="minor"/>
    </font>
    <font>
      <sz val="12"/>
      <color theme="1"/>
      <name val="Sylfaen"/>
      <family val="1"/>
    </font>
    <font>
      <sz val="12"/>
      <color theme="1"/>
      <name val="Sylfaen"/>
      <family val="1"/>
      <charset val="204"/>
    </font>
    <font>
      <sz val="14"/>
      <color theme="1"/>
      <name val="Sylfaen"/>
      <family val="1"/>
    </font>
    <font>
      <sz val="14"/>
      <color theme="1"/>
      <name val="AcadNusx"/>
    </font>
    <font>
      <b/>
      <sz val="14"/>
      <color indexed="8"/>
      <name val="Menlo Bold"/>
      <charset val="1"/>
    </font>
    <font>
      <b/>
      <sz val="14"/>
      <color theme="1"/>
      <name val="Calibri"/>
      <family val="2"/>
      <charset val="204"/>
      <scheme val="minor"/>
    </font>
    <font>
      <b/>
      <sz val="12"/>
      <color theme="1"/>
      <name val="Sylfaen"/>
      <family val="1"/>
      <charset val="204"/>
    </font>
    <font>
      <b/>
      <sz val="12"/>
      <color indexed="8"/>
      <name val="Calibri"/>
      <family val="2"/>
      <charset val="204"/>
    </font>
    <font>
      <sz val="10"/>
      <color theme="1"/>
      <name val="Calibri"/>
      <family val="2"/>
      <charset val="204"/>
      <scheme val="minor"/>
    </font>
    <font>
      <b/>
      <sz val="9"/>
      <name val="Sylfaen"/>
      <family val="1"/>
      <charset val="204"/>
    </font>
    <font>
      <vertAlign val="superscript"/>
      <sz val="8"/>
      <name val="Sylfaen"/>
      <family val="1"/>
      <charset val="204"/>
    </font>
    <font>
      <b/>
      <sz val="11"/>
      <color indexed="8"/>
      <name val="Sylfaen"/>
      <family val="1"/>
      <charset val="204"/>
    </font>
    <font>
      <b/>
      <sz val="10"/>
      <name val="Sylfaen"/>
      <family val="1"/>
      <charset val="204"/>
    </font>
    <font>
      <sz val="11"/>
      <color rgb="FF00B050"/>
      <name val="Calibri"/>
      <family val="2"/>
    </font>
    <font>
      <sz val="8"/>
      <color rgb="FF00B050"/>
      <name val="Sylfaen"/>
      <family val="1"/>
      <charset val="204"/>
    </font>
    <font>
      <b/>
      <sz val="11"/>
      <name val="Sylfaen"/>
      <family val="1"/>
      <charset val="204"/>
    </font>
    <font>
      <b/>
      <sz val="11"/>
      <name val="Calibri"/>
      <family val="2"/>
    </font>
    <font>
      <b/>
      <sz val="9"/>
      <name val="Sylfaen"/>
      <family val="1"/>
    </font>
    <font>
      <sz val="9"/>
      <name val="AcadNusx"/>
    </font>
    <font>
      <sz val="9"/>
      <name val="Symbol"/>
      <family val="1"/>
      <charset val="2"/>
    </font>
    <font>
      <sz val="9"/>
      <name val="Times New Roman"/>
      <family val="1"/>
      <charset val="204"/>
    </font>
    <font>
      <vertAlign val="superscript"/>
      <sz val="9"/>
      <name val="Sylfaen"/>
      <family val="1"/>
      <charset val="204"/>
    </font>
    <font>
      <b/>
      <sz val="10"/>
      <name val="Sylfaen"/>
      <family val="1"/>
    </font>
    <font>
      <sz val="11"/>
      <name val="Sylfaen"/>
      <family val="1"/>
      <charset val="204"/>
    </font>
    <font>
      <b/>
      <sz val="11"/>
      <name val="Calibri"/>
      <family val="2"/>
      <charset val="204"/>
    </font>
    <font>
      <sz val="9"/>
      <color theme="1"/>
      <name val="Sylfaen"/>
      <family val="1"/>
      <charset val="204"/>
    </font>
    <font>
      <sz val="8"/>
      <color theme="1"/>
      <name val="Sylfaen"/>
      <family val="1"/>
      <charset val="204"/>
    </font>
    <font>
      <sz val="14"/>
      <color theme="1"/>
      <name val="Calibri"/>
      <family val="2"/>
      <charset val="204"/>
      <scheme val="minor"/>
    </font>
    <font>
      <sz val="14"/>
      <color rgb="FFFF0000"/>
      <name val="Calibri"/>
      <family val="2"/>
      <scheme val="minor"/>
    </font>
    <font>
      <sz val="14"/>
      <color rgb="FFFF0000"/>
      <name val="AcadNusx"/>
    </font>
    <font>
      <sz val="14"/>
      <color indexed="8"/>
      <name val="AcadNusx"/>
    </font>
    <font>
      <b/>
      <sz val="14"/>
      <color rgb="FF000000"/>
      <name val="Calibri"/>
      <family val="2"/>
      <charset val="204"/>
      <scheme val="minor"/>
    </font>
    <font>
      <sz val="14"/>
      <color rgb="FF000000"/>
      <name val="Calibri"/>
      <family val="2"/>
      <charset val="204"/>
      <scheme val="minor"/>
    </font>
    <font>
      <b/>
      <sz val="14"/>
      <color rgb="FF000000"/>
      <name val="Calibri"/>
      <family val="2"/>
      <scheme val="minor"/>
    </font>
    <font>
      <b/>
      <sz val="14"/>
      <color theme="1"/>
      <name val="Calibri"/>
      <family val="2"/>
      <scheme val="minor"/>
    </font>
    <font>
      <b/>
      <sz val="14"/>
      <color theme="1"/>
      <name val="Sylfaen"/>
      <family val="1"/>
      <charset val="204"/>
    </font>
    <font>
      <sz val="14"/>
      <name val="AcadNusx"/>
    </font>
    <font>
      <sz val="12"/>
      <name val="Calibri"/>
      <family val="2"/>
      <scheme val="minor"/>
    </font>
    <font>
      <sz val="12"/>
      <name val="AcadNusx"/>
    </font>
    <font>
      <sz val="12"/>
      <name val="Calibri"/>
      <family val="2"/>
      <charset val="204"/>
    </font>
    <font>
      <sz val="12"/>
      <name val="Sylfaen"/>
      <family val="1"/>
    </font>
    <font>
      <b/>
      <sz val="10"/>
      <color theme="1"/>
      <name val="Calibri"/>
      <family val="2"/>
      <scheme val="minor"/>
    </font>
    <font>
      <b/>
      <sz val="12"/>
      <color theme="1"/>
      <name val="Calibri"/>
      <family val="2"/>
      <charset val="204"/>
      <scheme val="minor"/>
    </font>
    <font>
      <b/>
      <sz val="12"/>
      <name val="Calibri"/>
      <family val="2"/>
      <charset val="204"/>
      <scheme val="minor"/>
    </font>
    <font>
      <b/>
      <sz val="12"/>
      <name val="AcadNusx"/>
    </font>
    <font>
      <sz val="12"/>
      <name val="Calibri"/>
      <family val="1"/>
      <scheme val="minor"/>
    </font>
    <font>
      <sz val="12"/>
      <name val="Sylfaen"/>
      <family val="2"/>
    </font>
    <font>
      <sz val="11"/>
      <name val="Calibri"/>
      <family val="2"/>
      <scheme val="minor"/>
    </font>
    <font>
      <sz val="1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2">
    <xf numFmtId="0" fontId="0" fillId="0" borderId="0"/>
    <xf numFmtId="0" fontId="16" fillId="0" borderId="0"/>
    <xf numFmtId="0" fontId="50" fillId="0" borderId="0"/>
    <xf numFmtId="0" fontId="16" fillId="0" borderId="0"/>
    <xf numFmtId="0" fontId="16" fillId="0" borderId="0"/>
    <xf numFmtId="0" fontId="16" fillId="0" borderId="0"/>
    <xf numFmtId="0" fontId="2" fillId="0" borderId="0"/>
    <xf numFmtId="165" fontId="50" fillId="0" borderId="0" applyFont="0" applyFill="0" applyBorder="0" applyAlignment="0" applyProtection="0"/>
    <xf numFmtId="0" fontId="2" fillId="0" borderId="0"/>
    <xf numFmtId="0" fontId="2" fillId="0" borderId="0"/>
    <xf numFmtId="0" fontId="2" fillId="0" borderId="0"/>
    <xf numFmtId="43" fontId="50" fillId="0" borderId="0" applyFont="0" applyFill="0" applyBorder="0" applyAlignment="0" applyProtection="0"/>
  </cellStyleXfs>
  <cellXfs count="390">
    <xf numFmtId="0" fontId="0" fillId="0" borderId="0" xfId="0"/>
    <xf numFmtId="0" fontId="3" fillId="0" borderId="1" xfId="0" applyFont="1" applyFill="1" applyBorder="1" applyAlignment="1">
      <alignment horizontal="center" vertical="center" wrapText="1"/>
    </xf>
    <xf numFmtId="0" fontId="0" fillId="0" borderId="0" xfId="0" applyFill="1" applyAlignment="1">
      <alignment wrapText="1"/>
    </xf>
    <xf numFmtId="0" fontId="0" fillId="0" borderId="1" xfId="0" applyBorder="1"/>
    <xf numFmtId="0" fontId="6" fillId="0" borderId="1" xfId="0" applyFont="1" applyFill="1" applyBorder="1" applyAlignment="1">
      <alignment horizontal="center" vertical="center"/>
    </xf>
    <xf numFmtId="4" fontId="8"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textRotation="90" wrapText="1"/>
    </xf>
    <xf numFmtId="49" fontId="10" fillId="0" borderId="1" xfId="0" applyNumberFormat="1" applyFont="1" applyFill="1" applyBorder="1" applyAlignment="1">
      <alignment horizontal="center" vertical="center" textRotation="90" wrapText="1"/>
    </xf>
    <xf numFmtId="4"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textRotation="90" wrapText="1"/>
    </xf>
    <xf numFmtId="0" fontId="11" fillId="0" borderId="1" xfId="0" applyFont="1" applyFill="1" applyBorder="1"/>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textRotation="90" wrapText="1"/>
    </xf>
    <xf numFmtId="0" fontId="10" fillId="0" borderId="1" xfId="0" applyFont="1" applyFill="1" applyBorder="1" applyAlignment="1">
      <alignment horizontal="center" vertical="center" textRotation="90" wrapText="1"/>
    </xf>
    <xf numFmtId="0" fontId="9" fillId="0" borderId="1" xfId="0" applyFont="1" applyFill="1" applyBorder="1"/>
    <xf numFmtId="0" fontId="7" fillId="0" borderId="1" xfId="0" applyFont="1" applyFill="1" applyBorder="1"/>
    <xf numFmtId="2" fontId="7" fillId="0" borderId="1" xfId="0" applyNumberFormat="1" applyFont="1" applyFill="1" applyBorder="1" applyAlignment="1">
      <alignment horizontal="center" vertical="center" wrapText="1"/>
    </xf>
    <xf numFmtId="0"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1" xfId="0" applyFill="1" applyBorder="1" applyAlignment="1">
      <alignment wrapText="1"/>
    </xf>
    <xf numFmtId="0" fontId="0" fillId="0" borderId="0" xfId="0" applyFill="1"/>
    <xf numFmtId="0" fontId="0" fillId="0" borderId="1" xfId="0" applyFill="1" applyBorder="1"/>
    <xf numFmtId="0" fontId="0" fillId="0" borderId="0" xfId="0" applyFill="1" applyBorder="1"/>
    <xf numFmtId="0" fontId="0" fillId="0" borderId="1" xfId="0" applyFont="1" applyFill="1" applyBorder="1"/>
    <xf numFmtId="0" fontId="18" fillId="0" borderId="1" xfId="0" applyFont="1" applyFill="1" applyBorder="1" applyAlignment="1">
      <alignment wrapText="1"/>
    </xf>
    <xf numFmtId="0" fontId="0" fillId="0" borderId="1" xfId="0" applyBorder="1" applyAlignment="1">
      <alignment horizontal="center" vertical="center"/>
    </xf>
    <xf numFmtId="0" fontId="0" fillId="0" borderId="1" xfId="0" applyFont="1" applyFill="1" applyBorder="1" applyAlignment="1">
      <alignment horizontal="center" vertical="center"/>
    </xf>
    <xf numFmtId="0" fontId="0" fillId="0" borderId="0" xfId="0" applyAlignment="1">
      <alignment horizontal="center" vertical="center" wrapText="1"/>
    </xf>
    <xf numFmtId="0" fontId="30" fillId="0" borderId="1" xfId="0" applyFont="1" applyFill="1" applyBorder="1" applyAlignment="1">
      <alignment horizontal="center" vertical="center" wrapText="1"/>
    </xf>
    <xf numFmtId="0" fontId="21" fillId="0" borderId="0" xfId="0" applyFont="1" applyAlignment="1">
      <alignment horizontal="center" vertical="center" wrapText="1"/>
    </xf>
    <xf numFmtId="0" fontId="36" fillId="0" borderId="0" xfId="0" applyFont="1" applyBorder="1" applyAlignment="1">
      <alignment vertical="center"/>
    </xf>
    <xf numFmtId="0" fontId="31"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0" fontId="47" fillId="0" borderId="1" xfId="0" applyFont="1" applyBorder="1" applyAlignment="1">
      <alignment horizontal="center" vertical="center"/>
    </xf>
    <xf numFmtId="3" fontId="47" fillId="0" borderId="1" xfId="0" applyNumberFormat="1" applyFont="1" applyBorder="1" applyAlignment="1">
      <alignment horizontal="center" vertical="center"/>
    </xf>
    <xf numFmtId="0" fontId="48" fillId="0" borderId="8" xfId="0" applyFont="1" applyBorder="1"/>
    <xf numFmtId="164" fontId="0" fillId="0" borderId="1" xfId="0" applyNumberFormat="1" applyFill="1" applyBorder="1" applyAlignment="1">
      <alignment horizontal="center" vertical="center"/>
    </xf>
    <xf numFmtId="3" fontId="49" fillId="0" borderId="1" xfId="0" applyNumberFormat="1" applyFont="1" applyFill="1" applyBorder="1" applyAlignment="1">
      <alignment horizontal="center" vertical="center"/>
    </xf>
    <xf numFmtId="0" fontId="0" fillId="0" borderId="1" xfId="0" applyFill="1" applyBorder="1" applyAlignment="1"/>
    <xf numFmtId="0" fontId="5" fillId="0" borderId="0" xfId="0" applyFont="1" applyFill="1" applyBorder="1"/>
    <xf numFmtId="4" fontId="0" fillId="0" borderId="0" xfId="0" applyNumberFormat="1" applyFill="1" applyBorder="1" applyAlignment="1"/>
    <xf numFmtId="3" fontId="0" fillId="0" borderId="0" xfId="0" applyNumberFormat="1" applyFill="1" applyBorder="1"/>
    <xf numFmtId="49" fontId="0" fillId="0" borderId="0" xfId="0" applyNumberFormat="1" applyFill="1" applyBorder="1"/>
    <xf numFmtId="0" fontId="0" fillId="0" borderId="0" xfId="0" applyFill="1" applyBorder="1" applyAlignment="1"/>
    <xf numFmtId="0" fontId="0" fillId="0" borderId="0" xfId="0" applyFill="1" applyAlignment="1"/>
    <xf numFmtId="3" fontId="0" fillId="0" borderId="1" xfId="0" applyNumberFormat="1" applyFont="1" applyFill="1" applyBorder="1"/>
    <xf numFmtId="0" fontId="0" fillId="0" borderId="1" xfId="0" applyFont="1" applyFill="1" applyBorder="1" applyAlignment="1"/>
    <xf numFmtId="0" fontId="19" fillId="0" borderId="1" xfId="0" applyFont="1" applyFill="1" applyBorder="1" applyAlignment="1">
      <alignment wrapText="1"/>
    </xf>
    <xf numFmtId="4" fontId="18" fillId="0" borderId="1" xfId="0" applyNumberFormat="1" applyFont="1" applyFill="1" applyBorder="1" applyAlignment="1">
      <alignment wrapText="1"/>
    </xf>
    <xf numFmtId="0" fontId="23" fillId="0" borderId="1" xfId="0" applyFont="1" applyFill="1" applyBorder="1" applyAlignment="1">
      <alignment vertical="top" wrapText="1"/>
    </xf>
    <xf numFmtId="0" fontId="7" fillId="0" borderId="1" xfId="0" applyFont="1" applyFill="1" applyBorder="1" applyAlignment="1">
      <alignment horizontal="left" vertical="top" wrapText="1"/>
    </xf>
    <xf numFmtId="0" fontId="24" fillId="0" borderId="1" xfId="0" applyFont="1" applyFill="1" applyBorder="1" applyAlignment="1">
      <alignment horizontal="left" vertical="top" wrapText="1"/>
    </xf>
    <xf numFmtId="0" fontId="7" fillId="0" borderId="1" xfId="0" applyFont="1" applyFill="1" applyBorder="1" applyAlignment="1">
      <alignment vertical="center" wrapText="1"/>
    </xf>
    <xf numFmtId="0" fontId="25" fillId="0" borderId="1" xfId="0" applyFont="1" applyFill="1" applyBorder="1" applyAlignment="1">
      <alignment vertical="top" wrapText="1"/>
    </xf>
    <xf numFmtId="49" fontId="26" fillId="0" borderId="1" xfId="0" applyNumberFormat="1" applyFont="1" applyFill="1" applyBorder="1" applyAlignment="1">
      <alignment horizontal="center" vertical="center" wrapText="1"/>
    </xf>
    <xf numFmtId="0" fontId="25" fillId="0" borderId="1" xfId="0" applyFont="1" applyFill="1" applyBorder="1" applyAlignment="1">
      <alignment horizontal="left" vertical="center" wrapText="1"/>
    </xf>
    <xf numFmtId="0" fontId="27" fillId="0" borderId="1" xfId="0" applyFont="1" applyFill="1" applyBorder="1" applyAlignment="1">
      <alignment horizontal="center" vertical="center"/>
    </xf>
    <xf numFmtId="0" fontId="17" fillId="0" borderId="1" xfId="0" applyFont="1" applyFill="1" applyBorder="1" applyAlignment="1">
      <alignment horizontal="center" vertical="center" textRotation="90"/>
    </xf>
    <xf numFmtId="49" fontId="10" fillId="0" borderId="1" xfId="0" applyNumberFormat="1" applyFont="1" applyFill="1" applyBorder="1" applyAlignment="1">
      <alignment horizontal="center" vertical="center"/>
    </xf>
    <xf numFmtId="0" fontId="28" fillId="0" borderId="1" xfId="0" applyFont="1" applyFill="1" applyBorder="1"/>
    <xf numFmtId="0" fontId="29" fillId="0" borderId="1" xfId="0" applyFont="1" applyFill="1" applyBorder="1" applyAlignment="1">
      <alignment horizontal="center" vertical="top" wrapText="1"/>
    </xf>
    <xf numFmtId="0" fontId="30" fillId="0" borderId="1" xfId="0" applyFont="1" applyFill="1" applyBorder="1" applyAlignment="1">
      <alignment horizontal="center" vertical="top" wrapText="1"/>
    </xf>
    <xf numFmtId="17" fontId="7"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7" fillId="0" borderId="1" xfId="0" applyFont="1" applyFill="1" applyBorder="1"/>
    <xf numFmtId="0" fontId="53" fillId="0" borderId="1" xfId="0" applyFont="1" applyFill="1" applyBorder="1"/>
    <xf numFmtId="3" fontId="47" fillId="0" borderId="1" xfId="0" applyNumberFormat="1" applyFont="1" applyFill="1" applyBorder="1"/>
    <xf numFmtId="49" fontId="47" fillId="0" borderId="1" xfId="0" applyNumberFormat="1" applyFont="1" applyFill="1" applyBorder="1"/>
    <xf numFmtId="0" fontId="47" fillId="0" borderId="1" xfId="0" applyFont="1" applyFill="1" applyBorder="1" applyAlignment="1"/>
    <xf numFmtId="0" fontId="47" fillId="0" borderId="0" xfId="0" applyFont="1"/>
    <xf numFmtId="3" fontId="51" fillId="0" borderId="1" xfId="0" applyNumberFormat="1" applyFont="1" applyFill="1" applyBorder="1" applyAlignment="1">
      <alignment horizontal="center" vertical="center" wrapText="1"/>
    </xf>
    <xf numFmtId="0" fontId="60" fillId="0" borderId="1" xfId="0" applyFont="1" applyFill="1" applyBorder="1" applyAlignment="1">
      <alignment vertical="center" wrapText="1"/>
    </xf>
    <xf numFmtId="164" fontId="39" fillId="0" borderId="14" xfId="5" applyNumberFormat="1" applyFont="1" applyFill="1" applyBorder="1" applyAlignment="1">
      <alignment horizontal="center" vertical="center"/>
    </xf>
    <xf numFmtId="3" fontId="61" fillId="0" borderId="1" xfId="5" applyNumberFormat="1" applyFont="1" applyFill="1" applyBorder="1" applyAlignment="1">
      <alignment horizontal="center" vertical="center" wrapText="1"/>
    </xf>
    <xf numFmtId="3" fontId="62" fillId="0" borderId="1" xfId="5" applyNumberFormat="1" applyFont="1" applyFill="1" applyBorder="1" applyAlignment="1">
      <alignment horizontal="center" vertical="center"/>
    </xf>
    <xf numFmtId="3" fontId="63" fillId="0" borderId="1" xfId="5" applyNumberFormat="1" applyFont="1" applyFill="1" applyBorder="1" applyAlignment="1">
      <alignment horizontal="center" vertical="center"/>
    </xf>
    <xf numFmtId="3" fontId="61" fillId="0" borderId="2" xfId="5" applyNumberFormat="1" applyFont="1" applyFill="1" applyBorder="1" applyAlignment="1">
      <alignment horizontal="center" vertical="center" wrapText="1"/>
    </xf>
    <xf numFmtId="0" fontId="32" fillId="0" borderId="4" xfId="0" applyFont="1" applyFill="1" applyBorder="1" applyAlignment="1"/>
    <xf numFmtId="0" fontId="9" fillId="0" borderId="1" xfId="0" applyFont="1" applyFill="1" applyBorder="1" applyAlignment="1">
      <alignment horizontal="center" textRotation="90" wrapText="1"/>
    </xf>
    <xf numFmtId="0" fontId="9" fillId="0" borderId="1" xfId="0" applyFont="1" applyFill="1" applyBorder="1" applyAlignment="1">
      <alignment textRotation="90" wrapText="1"/>
    </xf>
    <xf numFmtId="0" fontId="44" fillId="0" borderId="1" xfId="4" applyFont="1" applyFill="1" applyBorder="1" applyAlignment="1">
      <alignment horizontal="center" vertical="center" wrapText="1"/>
    </xf>
    <xf numFmtId="0" fontId="49" fillId="0" borderId="1" xfId="4" applyFont="1" applyFill="1" applyBorder="1" applyAlignment="1">
      <alignment horizontal="center" vertical="center" wrapText="1"/>
    </xf>
    <xf numFmtId="0" fontId="49" fillId="0" borderId="1" xfId="4" applyFont="1" applyFill="1" applyBorder="1" applyAlignment="1">
      <alignment vertical="center" wrapText="1"/>
    </xf>
    <xf numFmtId="0" fontId="48" fillId="0" borderId="1" xfId="0" applyFont="1" applyFill="1" applyBorder="1" applyAlignment="1">
      <alignment vertical="center"/>
    </xf>
    <xf numFmtId="0" fontId="73" fillId="0" borderId="1" xfId="0" applyFont="1" applyFill="1" applyBorder="1"/>
    <xf numFmtId="3" fontId="74" fillId="0" borderId="1" xfId="0" applyNumberFormat="1" applyFont="1" applyFill="1" applyBorder="1"/>
    <xf numFmtId="49" fontId="74" fillId="0" borderId="1" xfId="0" applyNumberFormat="1" applyFont="1" applyFill="1" applyBorder="1"/>
    <xf numFmtId="3" fontId="74" fillId="0" borderId="1" xfId="0" applyNumberFormat="1" applyFont="1" applyFill="1" applyBorder="1" applyAlignment="1">
      <alignment horizontal="center" vertical="center"/>
    </xf>
    <xf numFmtId="0" fontId="75" fillId="0" borderId="1" xfId="0" applyFont="1" applyFill="1" applyBorder="1" applyAlignment="1">
      <alignment horizontal="center" vertical="center" wrapText="1"/>
    </xf>
    <xf numFmtId="4" fontId="76" fillId="0" borderId="1" xfId="0" applyNumberFormat="1" applyFont="1" applyFill="1" applyBorder="1" applyAlignment="1">
      <alignment horizontal="center" wrapText="1"/>
    </xf>
    <xf numFmtId="3" fontId="76" fillId="0" borderId="1" xfId="0" applyNumberFormat="1" applyFont="1" applyFill="1" applyBorder="1" applyAlignment="1">
      <alignment horizontal="center" wrapText="1"/>
    </xf>
    <xf numFmtId="0" fontId="77" fillId="0" borderId="1" xfId="0" applyFont="1" applyFill="1" applyBorder="1" applyAlignment="1">
      <alignment horizontal="center" vertical="center" wrapText="1"/>
    </xf>
    <xf numFmtId="0" fontId="7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textRotation="90"/>
    </xf>
    <xf numFmtId="0" fontId="0" fillId="0" borderId="1" xfId="0" applyFill="1" applyBorder="1" applyAlignment="1">
      <alignment horizontal="center" vertical="center" wrapText="1"/>
    </xf>
    <xf numFmtId="0" fontId="15" fillId="0" borderId="1" xfId="0" applyFont="1" applyFill="1" applyBorder="1" applyAlignment="1">
      <alignment horizontal="right" wrapText="1"/>
    </xf>
    <xf numFmtId="3" fontId="8" fillId="0" borderId="1" xfId="0" applyNumberFormat="1" applyFont="1" applyFill="1" applyBorder="1" applyAlignment="1">
      <alignment horizontal="center" vertical="center" wrapText="1"/>
    </xf>
    <xf numFmtId="3" fontId="0" fillId="0" borderId="1" xfId="0" applyNumberFormat="1" applyFill="1" applyBorder="1" applyAlignment="1">
      <alignment horizontal="center" vertical="center"/>
    </xf>
    <xf numFmtId="0" fontId="59" fillId="0" borderId="1" xfId="0" applyFont="1" applyFill="1" applyBorder="1" applyAlignment="1">
      <alignment horizontal="left" vertical="center" wrapText="1"/>
    </xf>
    <xf numFmtId="0" fontId="30" fillId="0" borderId="7"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81"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82" fillId="0" borderId="0" xfId="0" applyFont="1" applyAlignment="1">
      <alignment horizontal="center" vertical="center" wrapText="1"/>
    </xf>
    <xf numFmtId="0" fontId="85" fillId="0" borderId="0" xfId="0" applyFont="1" applyAlignment="1">
      <alignment horizontal="center" vertical="center" wrapText="1"/>
    </xf>
    <xf numFmtId="0" fontId="21" fillId="0" borderId="0" xfId="0" applyFont="1" applyAlignment="1">
      <alignment horizontal="left" wrapText="1"/>
    </xf>
    <xf numFmtId="0" fontId="35" fillId="0" borderId="1" xfId="0" applyFont="1" applyFill="1" applyBorder="1" applyAlignment="1">
      <alignment vertical="top"/>
    </xf>
    <xf numFmtId="16" fontId="57" fillId="0" borderId="1" xfId="0" applyNumberFormat="1" applyFont="1" applyFill="1" applyBorder="1" applyAlignment="1">
      <alignment horizontal="left" vertical="top" wrapText="1"/>
    </xf>
    <xf numFmtId="0" fontId="57" fillId="0" borderId="1" xfId="0" applyFont="1" applyFill="1" applyBorder="1" applyAlignment="1">
      <alignment horizontal="left" vertical="top" wrapText="1"/>
    </xf>
    <xf numFmtId="0" fontId="57" fillId="0" borderId="1" xfId="0" applyFont="1" applyFill="1" applyBorder="1" applyAlignment="1">
      <alignment horizontal="right" vertical="top" wrapText="1"/>
    </xf>
    <xf numFmtId="3" fontId="57" fillId="0" borderId="1" xfId="0" applyNumberFormat="1" applyFont="1" applyFill="1" applyBorder="1" applyAlignment="1">
      <alignment horizontal="right" vertical="top" wrapText="1"/>
    </xf>
    <xf numFmtId="49" fontId="57" fillId="0" borderId="1" xfId="0" applyNumberFormat="1" applyFont="1" applyFill="1" applyBorder="1" applyAlignment="1">
      <alignment horizontal="center" vertical="top" wrapText="1"/>
    </xf>
    <xf numFmtId="0" fontId="57" fillId="0" borderId="1" xfId="0" applyFont="1" applyFill="1" applyBorder="1" applyAlignment="1">
      <alignment horizontal="center" vertical="center" wrapText="1"/>
    </xf>
    <xf numFmtId="0" fontId="21" fillId="0" borderId="0" xfId="0" applyFont="1" applyFill="1" applyAlignment="1">
      <alignment horizontal="center" vertical="center" wrapText="1"/>
    </xf>
    <xf numFmtId="0" fontId="88" fillId="0" borderId="1" xfId="0" applyFont="1" applyFill="1" applyBorder="1" applyAlignment="1">
      <alignment horizontal="left" vertical="top" wrapText="1"/>
    </xf>
    <xf numFmtId="0" fontId="17" fillId="0" borderId="3" xfId="0" applyFont="1" applyFill="1" applyBorder="1" applyAlignment="1">
      <alignment horizontal="center" vertical="center" textRotation="90"/>
    </xf>
    <xf numFmtId="0" fontId="0" fillId="0" borderId="3" xfId="0" applyFill="1" applyBorder="1"/>
    <xf numFmtId="0" fontId="32" fillId="0" borderId="1" xfId="0" applyFont="1" applyFill="1" applyBorder="1" applyAlignment="1"/>
    <xf numFmtId="0" fontId="42" fillId="2" borderId="4" xfId="0" applyFont="1" applyFill="1" applyBorder="1" applyAlignment="1">
      <alignment horizontal="center"/>
    </xf>
    <xf numFmtId="0" fontId="22" fillId="0" borderId="1" xfId="0" applyFont="1" applyFill="1" applyBorder="1" applyAlignment="1">
      <alignment vertical="top" wrapText="1"/>
    </xf>
    <xf numFmtId="0" fontId="7" fillId="0" borderId="1" xfId="0" applyFont="1" applyFill="1" applyBorder="1" applyAlignment="1">
      <alignment vertical="top" wrapText="1"/>
    </xf>
    <xf numFmtId="0" fontId="49" fillId="0" borderId="1" xfId="0" applyFont="1" applyFill="1" applyBorder="1" applyAlignment="1">
      <alignment horizontal="justify" vertical="center"/>
    </xf>
    <xf numFmtId="0" fontId="8" fillId="0" borderId="1" xfId="0" applyFont="1" applyFill="1" applyBorder="1" applyAlignment="1">
      <alignment horizontal="justify" vertical="center"/>
    </xf>
    <xf numFmtId="0" fontId="59" fillId="0" borderId="1" xfId="0" applyFont="1" applyFill="1" applyBorder="1" applyAlignment="1">
      <alignment horizontal="center" vertical="center" wrapText="1"/>
    </xf>
    <xf numFmtId="0" fontId="0" fillId="0" borderId="1" xfId="1" applyFont="1" applyFill="1" applyBorder="1" applyAlignment="1">
      <alignment horizontal="center" vertical="center"/>
    </xf>
    <xf numFmtId="0" fontId="0" fillId="0" borderId="1" xfId="1" applyFont="1" applyFill="1" applyBorder="1" applyAlignment="1">
      <alignment horizontal="center" vertical="center" wrapText="1"/>
    </xf>
    <xf numFmtId="0" fontId="78" fillId="0" borderId="1" xfId="0" applyFont="1" applyFill="1" applyBorder="1" applyAlignment="1">
      <alignment horizontal="left" vertical="top"/>
    </xf>
    <xf numFmtId="0" fontId="57" fillId="0" borderId="1" xfId="0" applyFont="1" applyFill="1" applyBorder="1" applyAlignment="1">
      <alignment vertical="center"/>
    </xf>
    <xf numFmtId="0" fontId="57" fillId="0" borderId="7" xfId="0" applyFont="1" applyFill="1" applyBorder="1" applyAlignment="1">
      <alignment horizontal="right" vertical="top" wrapText="1"/>
    </xf>
    <xf numFmtId="3" fontId="57" fillId="0" borderId="1" xfId="0" applyNumberFormat="1" applyFont="1" applyFill="1" applyBorder="1" applyAlignment="1">
      <alignment horizontal="right" vertical="top"/>
    </xf>
    <xf numFmtId="0" fontId="57" fillId="0" borderId="7" xfId="0" applyFont="1" applyFill="1" applyBorder="1" applyAlignment="1">
      <alignment horizontal="right" vertical="top"/>
    </xf>
    <xf numFmtId="0" fontId="57" fillId="0" borderId="1" xfId="0" applyFont="1" applyFill="1" applyBorder="1" applyAlignment="1">
      <alignment horizontal="right" vertical="top"/>
    </xf>
    <xf numFmtId="0" fontId="0" fillId="0" borderId="0" xfId="0" applyFill="1" applyAlignment="1">
      <alignment horizontal="center" vertical="center"/>
    </xf>
    <xf numFmtId="0" fontId="57" fillId="0" borderId="1" xfId="0" applyFont="1" applyFill="1" applyBorder="1" applyAlignment="1">
      <alignment vertical="top" wrapText="1"/>
    </xf>
    <xf numFmtId="0" fontId="57" fillId="0" borderId="1" xfId="0" applyFont="1" applyFill="1" applyBorder="1" applyAlignment="1">
      <alignment horizontal="center" vertical="top" wrapText="1"/>
    </xf>
    <xf numFmtId="3" fontId="57" fillId="0" borderId="1" xfId="0" applyNumberFormat="1" applyFont="1" applyFill="1" applyBorder="1" applyAlignment="1">
      <alignment vertical="top" wrapText="1"/>
    </xf>
    <xf numFmtId="49" fontId="57" fillId="0" borderId="1" xfId="0" applyNumberFormat="1" applyFont="1" applyFill="1" applyBorder="1" applyAlignment="1">
      <alignment horizontal="right" vertical="top" wrapText="1"/>
    </xf>
    <xf numFmtId="3" fontId="9" fillId="0" borderId="1" xfId="0" applyNumberFormat="1" applyFont="1" applyFill="1" applyBorder="1" applyAlignment="1">
      <alignment textRotation="90"/>
    </xf>
    <xf numFmtId="3" fontId="0" fillId="0" borderId="7" xfId="0" applyNumberFormat="1" applyFill="1" applyBorder="1" applyAlignment="1">
      <alignment horizontal="center" vertical="center" wrapText="1"/>
    </xf>
    <xf numFmtId="0" fontId="14" fillId="0" borderId="1" xfId="0" applyFont="1" applyFill="1" applyBorder="1" applyAlignment="1">
      <alignment horizontal="center" vertical="center" textRotation="90" wrapText="1"/>
    </xf>
    <xf numFmtId="0" fontId="52" fillId="0" borderId="1" xfId="0" applyFont="1" applyFill="1" applyBorder="1" applyAlignment="1">
      <alignment horizontal="center" vertical="center" wrapText="1"/>
    </xf>
    <xf numFmtId="4" fontId="51" fillId="0" borderId="1" xfId="0" applyNumberFormat="1" applyFont="1" applyFill="1" applyBorder="1" applyAlignment="1">
      <alignment horizontal="center" vertical="center" wrapText="1"/>
    </xf>
    <xf numFmtId="0" fontId="58" fillId="0" borderId="14" xfId="4" applyFont="1" applyFill="1" applyBorder="1" applyAlignment="1">
      <alignment horizontal="center" vertical="center" wrapText="1"/>
    </xf>
    <xf numFmtId="0" fontId="16" fillId="0" borderId="1" xfId="4" applyFont="1" applyFill="1" applyBorder="1" applyAlignment="1">
      <alignment horizontal="center" vertical="center" wrapText="1"/>
    </xf>
    <xf numFmtId="0" fontId="64" fillId="0" borderId="1" xfId="0" applyFont="1" applyFill="1" applyBorder="1" applyAlignment="1">
      <alignment horizontal="center" vertical="center" wrapText="1"/>
    </xf>
    <xf numFmtId="0" fontId="64" fillId="0" borderId="0" xfId="0" applyFont="1" applyFill="1" applyAlignment="1">
      <alignment horizontal="center" vertical="center" wrapText="1"/>
    </xf>
    <xf numFmtId="0" fontId="16" fillId="0" borderId="1" xfId="4" applyFont="1" applyFill="1" applyBorder="1" applyAlignment="1">
      <alignment vertical="center" wrapText="1"/>
    </xf>
    <xf numFmtId="0" fontId="8" fillId="0" borderId="2" xfId="4" applyFont="1" applyFill="1" applyBorder="1" applyAlignment="1">
      <alignment horizontal="center" vertical="center" wrapText="1"/>
    </xf>
    <xf numFmtId="0" fontId="8" fillId="0" borderId="1" xfId="4" applyFont="1" applyFill="1" applyBorder="1" applyAlignment="1">
      <alignment horizontal="center" vertical="center" wrapText="1"/>
    </xf>
    <xf numFmtId="0" fontId="57" fillId="0" borderId="7" xfId="0" applyFont="1" applyFill="1" applyBorder="1" applyAlignment="1">
      <alignment horizontal="left" vertical="top" wrapText="1"/>
    </xf>
    <xf numFmtId="3" fontId="57" fillId="0" borderId="7" xfId="0" applyNumberFormat="1" applyFont="1" applyFill="1" applyBorder="1" applyAlignment="1">
      <alignment horizontal="right" vertical="top" wrapText="1"/>
    </xf>
    <xf numFmtId="0" fontId="57" fillId="0" borderId="7" xfId="0" applyFont="1" applyFill="1" applyBorder="1" applyAlignment="1">
      <alignment vertical="top" wrapText="1"/>
    </xf>
    <xf numFmtId="49" fontId="57" fillId="0" borderId="7" xfId="0" applyNumberFormat="1" applyFont="1" applyFill="1" applyBorder="1" applyAlignment="1">
      <alignment horizontal="center" vertical="top" wrapText="1"/>
    </xf>
    <xf numFmtId="3" fontId="57" fillId="0" borderId="7" xfId="0" applyNumberFormat="1" applyFont="1" applyFill="1" applyBorder="1" applyAlignment="1">
      <alignment vertical="top" wrapText="1"/>
    </xf>
    <xf numFmtId="0" fontId="57" fillId="0" borderId="7" xfId="0" applyFont="1" applyFill="1" applyBorder="1" applyAlignment="1">
      <alignment horizontal="center" vertical="center" wrapText="1"/>
    </xf>
    <xf numFmtId="0" fontId="63" fillId="0" borderId="7" xfId="0" applyFont="1" applyFill="1" applyBorder="1" applyAlignment="1">
      <alignment horizontal="left" vertical="top" wrapText="1"/>
    </xf>
    <xf numFmtId="0" fontId="94" fillId="0" borderId="1" xfId="0" applyFont="1" applyFill="1" applyBorder="1" applyAlignment="1">
      <alignment horizontal="left" vertical="top" wrapText="1"/>
    </xf>
    <xf numFmtId="0" fontId="95" fillId="0" borderId="1" xfId="0" applyFont="1" applyFill="1" applyBorder="1" applyAlignment="1">
      <alignment horizontal="left" vertical="top" wrapText="1"/>
    </xf>
    <xf numFmtId="0" fontId="63" fillId="0" borderId="1" xfId="0" applyFont="1" applyFill="1" applyBorder="1" applyAlignment="1">
      <alignment horizontal="left" vertical="top" wrapText="1"/>
    </xf>
    <xf numFmtId="0" fontId="57" fillId="0" borderId="7" xfId="0" applyFont="1" applyFill="1" applyBorder="1" applyAlignment="1">
      <alignment horizontal="center" vertical="top" wrapText="1"/>
    </xf>
    <xf numFmtId="49" fontId="57" fillId="0" borderId="7" xfId="0" applyNumberFormat="1" applyFont="1" applyFill="1" applyBorder="1" applyAlignment="1">
      <alignment horizontal="right" vertical="top" wrapText="1"/>
    </xf>
    <xf numFmtId="0" fontId="83" fillId="0" borderId="7" xfId="0" applyFont="1" applyFill="1" applyBorder="1" applyAlignment="1">
      <alignment horizontal="left" vertical="top" wrapText="1"/>
    </xf>
    <xf numFmtId="0" fontId="78" fillId="0" borderId="1" xfId="0" applyFont="1" applyFill="1" applyBorder="1" applyAlignment="1">
      <alignment horizontal="left" vertical="top" wrapText="1"/>
    </xf>
    <xf numFmtId="3" fontId="78" fillId="0" borderId="7" xfId="0" applyNumberFormat="1" applyFont="1" applyFill="1" applyBorder="1" applyAlignment="1">
      <alignment horizontal="right" vertical="top" wrapText="1"/>
    </xf>
    <xf numFmtId="17" fontId="57" fillId="0" borderId="1" xfId="0" applyNumberFormat="1" applyFont="1" applyFill="1" applyBorder="1" applyAlignment="1">
      <alignment vertical="top" wrapText="1"/>
    </xf>
    <xf numFmtId="0" fontId="78" fillId="0" borderId="1" xfId="0" applyFont="1" applyFill="1" applyBorder="1" applyAlignment="1">
      <alignment horizontal="center" vertical="center" wrapText="1"/>
    </xf>
    <xf numFmtId="17" fontId="57" fillId="0" borderId="7" xfId="0" applyNumberFormat="1" applyFont="1" applyFill="1" applyBorder="1" applyAlignment="1">
      <alignment vertical="top" wrapText="1"/>
    </xf>
    <xf numFmtId="0" fontId="57" fillId="0" borderId="2" xfId="0" applyFont="1" applyFill="1" applyBorder="1" applyAlignment="1">
      <alignment horizontal="center" vertical="center" wrapText="1"/>
    </xf>
    <xf numFmtId="0" fontId="57" fillId="0" borderId="2" xfId="0" applyFont="1" applyFill="1" applyBorder="1" applyAlignment="1">
      <alignment horizontal="left" vertical="top" wrapText="1"/>
    </xf>
    <xf numFmtId="16" fontId="57" fillId="0" borderId="1" xfId="0" applyNumberFormat="1" applyFont="1" applyFill="1" applyBorder="1" applyAlignment="1">
      <alignment horizontal="center" vertical="center"/>
    </xf>
    <xf numFmtId="3" fontId="86" fillId="0" borderId="1" xfId="0" applyNumberFormat="1" applyFont="1" applyFill="1" applyBorder="1" applyAlignment="1">
      <alignment horizontal="right" vertical="top"/>
    </xf>
    <xf numFmtId="3" fontId="86" fillId="0" borderId="1" xfId="0" applyNumberFormat="1" applyFont="1" applyFill="1" applyBorder="1" applyAlignment="1">
      <alignment horizontal="center" vertical="top"/>
    </xf>
    <xf numFmtId="3" fontId="86" fillId="0" borderId="1" xfId="0" applyNumberFormat="1" applyFont="1" applyFill="1" applyBorder="1" applyAlignment="1">
      <alignment horizontal="right" vertical="top" wrapText="1"/>
    </xf>
    <xf numFmtId="49" fontId="21" fillId="0" borderId="1" xfId="0" applyNumberFormat="1" applyFont="1" applyFill="1" applyBorder="1"/>
    <xf numFmtId="3" fontId="57" fillId="0" borderId="7" xfId="0" applyNumberFormat="1" applyFont="1" applyFill="1" applyBorder="1" applyAlignment="1">
      <alignment horizontal="right" vertical="top"/>
    </xf>
    <xf numFmtId="0" fontId="57" fillId="0" borderId="7" xfId="0" applyFont="1" applyFill="1" applyBorder="1" applyAlignment="1">
      <alignment vertical="center"/>
    </xf>
    <xf numFmtId="0" fontId="87" fillId="0" borderId="1" xfId="0" applyFont="1" applyFill="1" applyBorder="1" applyAlignment="1">
      <alignment vertical="center"/>
    </xf>
    <xf numFmtId="0" fontId="85" fillId="0" borderId="1" xfId="0" applyFont="1" applyFill="1" applyBorder="1" applyAlignment="1">
      <alignment horizontal="center" vertical="center" wrapText="1"/>
    </xf>
    <xf numFmtId="3" fontId="57"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81" fillId="0" borderId="1" xfId="0" applyFont="1" applyFill="1" applyBorder="1" applyAlignment="1">
      <alignment vertical="center"/>
    </xf>
    <xf numFmtId="0" fontId="78" fillId="0" borderId="1" xfId="0" applyFont="1" applyFill="1" applyBorder="1" applyAlignment="1">
      <alignment vertical="center" wrapText="1"/>
    </xf>
    <xf numFmtId="0" fontId="81" fillId="0" borderId="1" xfId="0" applyFont="1" applyFill="1" applyBorder="1" applyAlignment="1">
      <alignment vertical="center" wrapText="1"/>
    </xf>
    <xf numFmtId="3" fontId="91" fillId="0" borderId="1" xfId="0" applyNumberFormat="1" applyFont="1" applyFill="1" applyBorder="1" applyAlignment="1">
      <alignment horizontal="center" vertical="center" wrapText="1"/>
    </xf>
    <xf numFmtId="3" fontId="86" fillId="0" borderId="1" xfId="0" applyNumberFormat="1" applyFont="1" applyFill="1" applyBorder="1" applyAlignment="1">
      <alignment horizontal="center" vertical="center" wrapText="1"/>
    </xf>
    <xf numFmtId="0" fontId="57" fillId="0" borderId="1" xfId="0" applyFont="1" applyFill="1" applyBorder="1" applyAlignment="1">
      <alignment vertical="center" wrapText="1"/>
    </xf>
    <xf numFmtId="3" fontId="57" fillId="0" borderId="1" xfId="0" applyNumberFormat="1" applyFont="1" applyFill="1" applyBorder="1" applyAlignment="1">
      <alignment vertical="center" wrapText="1"/>
    </xf>
    <xf numFmtId="0" fontId="84" fillId="0" borderId="1" xfId="0" applyFont="1" applyFill="1" applyBorder="1" applyAlignment="1">
      <alignment horizontal="center" vertical="center" wrapText="1"/>
    </xf>
    <xf numFmtId="0" fontId="92" fillId="0" borderId="1" xfId="0" applyFont="1" applyFill="1" applyBorder="1" applyAlignment="1">
      <alignment horizontal="center" vertical="center" wrapText="1"/>
    </xf>
    <xf numFmtId="3" fontId="92" fillId="0" borderId="1" xfId="0" applyNumberFormat="1" applyFont="1" applyFill="1" applyBorder="1" applyAlignment="1">
      <alignment horizontal="center" vertical="center" wrapText="1"/>
    </xf>
    <xf numFmtId="0" fontId="72" fillId="0" borderId="1" xfId="0" applyFont="1" applyFill="1" applyBorder="1" applyAlignment="1">
      <alignment horizontal="center" vertical="top" wrapText="1"/>
    </xf>
    <xf numFmtId="0" fontId="68" fillId="0" borderId="1" xfId="0" applyFont="1" applyFill="1" applyBorder="1" applyAlignment="1">
      <alignment horizontal="center" vertical="top" wrapText="1"/>
    </xf>
    <xf numFmtId="0" fontId="72" fillId="0" borderId="1" xfId="0" applyFont="1" applyFill="1" applyBorder="1" applyAlignment="1">
      <alignment horizontal="left" vertical="top" wrapText="1"/>
    </xf>
    <xf numFmtId="0" fontId="68" fillId="0" borderId="1" xfId="0" applyFont="1" applyFill="1" applyBorder="1" applyAlignment="1">
      <alignment horizontal="left" vertical="top" wrapText="1"/>
    </xf>
    <xf numFmtId="3" fontId="68" fillId="0" borderId="1" xfId="0" applyNumberFormat="1" applyFont="1" applyFill="1" applyBorder="1" applyAlignment="1">
      <alignment horizontal="left" vertical="top" wrapText="1"/>
    </xf>
    <xf numFmtId="4" fontId="68" fillId="0" borderId="1" xfId="0" applyNumberFormat="1" applyFont="1" applyFill="1" applyBorder="1" applyAlignment="1">
      <alignment horizontal="left" vertical="top"/>
    </xf>
    <xf numFmtId="49" fontId="68" fillId="0" borderId="1" xfId="0" applyNumberFormat="1" applyFont="1" applyFill="1" applyBorder="1" applyAlignment="1">
      <alignment horizontal="left" vertical="top" wrapText="1"/>
    </xf>
    <xf numFmtId="49" fontId="96" fillId="0" borderId="1" xfId="0" applyNumberFormat="1" applyFont="1" applyFill="1" applyBorder="1" applyAlignment="1">
      <alignment horizontal="left" vertical="top" wrapText="1"/>
    </xf>
    <xf numFmtId="0" fontId="68" fillId="0" borderId="1" xfId="0" applyFont="1" applyFill="1" applyBorder="1" applyAlignment="1">
      <alignment horizontal="center" vertical="center" wrapText="1"/>
    </xf>
    <xf numFmtId="0" fontId="96" fillId="0" borderId="1" xfId="0" applyFont="1" applyFill="1" applyBorder="1" applyAlignment="1">
      <alignment horizontal="center" vertical="center" wrapText="1"/>
    </xf>
    <xf numFmtId="0" fontId="98" fillId="0" borderId="1" xfId="0" applyFont="1" applyFill="1" applyBorder="1" applyAlignment="1">
      <alignment horizontal="center" vertical="top" wrapText="1"/>
    </xf>
    <xf numFmtId="0" fontId="97" fillId="0" borderId="1" xfId="0" applyFont="1" applyFill="1" applyBorder="1" applyAlignment="1">
      <alignment horizontal="center" vertical="top" wrapText="1"/>
    </xf>
    <xf numFmtId="0" fontId="98" fillId="0" borderId="1" xfId="0" applyFont="1" applyFill="1" applyBorder="1" applyAlignment="1">
      <alignment horizontal="left" vertical="center" wrapText="1"/>
    </xf>
    <xf numFmtId="3" fontId="97" fillId="0" borderId="1" xfId="0" applyNumberFormat="1" applyFont="1" applyFill="1" applyBorder="1" applyAlignment="1">
      <alignment horizontal="center" vertical="top" wrapText="1"/>
    </xf>
    <xf numFmtId="4" fontId="97" fillId="0" borderId="1" xfId="0" applyNumberFormat="1" applyFont="1" applyFill="1" applyBorder="1" applyAlignment="1">
      <alignment horizontal="center" vertical="top"/>
    </xf>
    <xf numFmtId="49" fontId="97" fillId="0" borderId="1" xfId="0" applyNumberFormat="1" applyFont="1" applyFill="1" applyBorder="1" applyAlignment="1">
      <alignment horizontal="center" vertical="top" wrapText="1"/>
    </xf>
    <xf numFmtId="49" fontId="68" fillId="0" borderId="1" xfId="0" applyNumberFormat="1" applyFont="1" applyFill="1" applyBorder="1" applyAlignment="1">
      <alignment horizontal="center" vertical="center" wrapText="1"/>
    </xf>
    <xf numFmtId="3" fontId="68" fillId="0" borderId="1" xfId="0" applyNumberFormat="1" applyFont="1" applyFill="1" applyBorder="1" applyAlignment="1">
      <alignment horizontal="center" vertical="center" wrapText="1"/>
    </xf>
    <xf numFmtId="49" fontId="96" fillId="0" borderId="1" xfId="0" applyNumberFormat="1" applyFont="1" applyFill="1" applyBorder="1" applyAlignment="1">
      <alignment horizontal="center" vertical="center" wrapText="1"/>
    </xf>
    <xf numFmtId="0" fontId="96" fillId="0" borderId="7" xfId="0" applyFont="1" applyFill="1" applyBorder="1" applyAlignment="1">
      <alignment horizontal="center" vertical="center" wrapText="1"/>
    </xf>
    <xf numFmtId="0" fontId="99" fillId="0" borderId="1" xfId="0" applyFont="1" applyFill="1" applyBorder="1" applyAlignment="1">
      <alignment horizontal="center" vertical="center" wrapText="1"/>
    </xf>
    <xf numFmtId="0" fontId="72" fillId="0" borderId="1" xfId="0" applyFont="1" applyFill="1" applyBorder="1" applyAlignment="1">
      <alignment horizontal="center" vertical="center" wrapText="1"/>
    </xf>
    <xf numFmtId="4" fontId="68" fillId="0" borderId="1" xfId="0" applyNumberFormat="1" applyFont="1" applyFill="1" applyBorder="1" applyAlignment="1">
      <alignment horizontal="center" vertical="center"/>
    </xf>
    <xf numFmtId="0" fontId="106" fillId="0" borderId="1" xfId="0" applyFont="1" applyFill="1" applyBorder="1" applyAlignment="1">
      <alignment horizontal="center" vertical="center" wrapText="1"/>
    </xf>
    <xf numFmtId="0" fontId="107" fillId="0" borderId="1" xfId="0" applyFont="1" applyFill="1" applyBorder="1" applyAlignment="1">
      <alignment horizontal="center" vertical="center" wrapText="1"/>
    </xf>
    <xf numFmtId="2" fontId="106" fillId="0" borderId="1" xfId="0" applyNumberFormat="1" applyFont="1" applyFill="1" applyBorder="1" applyAlignment="1">
      <alignment horizontal="center" vertical="center" wrapText="1"/>
    </xf>
    <xf numFmtId="16" fontId="106" fillId="0" borderId="1" xfId="0" applyNumberFormat="1" applyFont="1" applyFill="1" applyBorder="1" applyAlignment="1">
      <alignment horizontal="center" vertical="center" wrapText="1"/>
    </xf>
    <xf numFmtId="0" fontId="108" fillId="0" borderId="15" xfId="0" applyFont="1" applyFill="1" applyBorder="1" applyAlignment="1">
      <alignment horizontal="center" vertical="center" wrapText="1"/>
    </xf>
    <xf numFmtId="0" fontId="108" fillId="0" borderId="16" xfId="0" applyFont="1" applyFill="1" applyBorder="1" applyAlignment="1">
      <alignment horizontal="center" vertical="center" wrapText="1"/>
    </xf>
    <xf numFmtId="0" fontId="68" fillId="0" borderId="1" xfId="0" applyNumberFormat="1" applyFont="1" applyFill="1" applyBorder="1" applyAlignment="1">
      <alignment vertical="center" wrapText="1"/>
    </xf>
    <xf numFmtId="20" fontId="68" fillId="0" borderId="1" xfId="0" applyNumberFormat="1" applyFont="1" applyFill="1" applyBorder="1" applyAlignment="1">
      <alignment horizontal="center" vertical="center" wrapText="1"/>
    </xf>
    <xf numFmtId="0" fontId="109" fillId="0" borderId="7"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6"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3" fontId="102" fillId="0" borderId="0" xfId="0" applyNumberFormat="1" applyFont="1" applyFill="1" applyBorder="1" applyAlignment="1">
      <alignment vertical="center"/>
    </xf>
    <xf numFmtId="3" fontId="100" fillId="0" borderId="1" xfId="0" applyNumberFormat="1" applyFont="1" applyFill="1" applyBorder="1" applyAlignment="1">
      <alignment vertical="center"/>
    </xf>
    <xf numFmtId="3" fontId="101" fillId="0" borderId="1" xfId="0" applyNumberFormat="1" applyFont="1" applyFill="1" applyBorder="1" applyAlignment="1">
      <alignment vertical="center"/>
    </xf>
    <xf numFmtId="0" fontId="41" fillId="0" borderId="0" xfId="0" applyFont="1" applyFill="1" applyBorder="1" applyAlignment="1">
      <alignment vertical="center"/>
    </xf>
    <xf numFmtId="4" fontId="102" fillId="0" borderId="0" xfId="0" applyNumberFormat="1" applyFont="1" applyFill="1" applyBorder="1" applyAlignment="1">
      <alignment vertical="center"/>
    </xf>
    <xf numFmtId="0" fontId="102" fillId="0" borderId="0" xfId="0" applyFont="1" applyFill="1" applyBorder="1" applyAlignment="1">
      <alignment vertical="center"/>
    </xf>
    <xf numFmtId="0" fontId="110" fillId="0" borderId="4" xfId="0" applyFont="1" applyFill="1" applyBorder="1" applyAlignment="1">
      <alignment horizontal="center"/>
    </xf>
    <xf numFmtId="0" fontId="42" fillId="0" borderId="4" xfId="0" applyFont="1" applyFill="1" applyBorder="1" applyAlignment="1">
      <alignment horizontal="center"/>
    </xf>
    <xf numFmtId="0" fontId="111" fillId="0" borderId="4" xfId="0" applyFont="1" applyFill="1" applyBorder="1" applyAlignment="1">
      <alignment horizontal="center"/>
    </xf>
    <xf numFmtId="0" fontId="103" fillId="0" borderId="4" xfId="0" applyFont="1" applyFill="1" applyBorder="1" applyAlignment="1">
      <alignment horizontal="center"/>
    </xf>
    <xf numFmtId="0" fontId="67" fillId="0" borderId="1"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70" fillId="0" borderId="1" xfId="0" applyFont="1" applyFill="1" applyBorder="1" applyAlignment="1">
      <alignment horizontal="center" vertical="center" wrapText="1"/>
    </xf>
    <xf numFmtId="0" fontId="68" fillId="0" borderId="1" xfId="0" applyFont="1" applyFill="1" applyBorder="1" applyAlignment="1">
      <alignment horizontal="center" vertical="center"/>
    </xf>
    <xf numFmtId="3" fontId="68" fillId="0" borderId="1" xfId="0" applyNumberFormat="1" applyFont="1" applyFill="1" applyBorder="1" applyAlignment="1">
      <alignment horizontal="center" vertical="center"/>
    </xf>
    <xf numFmtId="49" fontId="71" fillId="0" borderId="1" xfId="0" applyNumberFormat="1" applyFont="1" applyFill="1" applyBorder="1" applyAlignment="1">
      <alignment horizontal="center" vertical="center" wrapText="1"/>
    </xf>
    <xf numFmtId="3" fontId="71" fillId="0" borderId="1" xfId="0" applyNumberFormat="1" applyFont="1" applyFill="1" applyBorder="1" applyAlignment="1">
      <alignment horizontal="center" vertical="center" wrapText="1"/>
    </xf>
    <xf numFmtId="3" fontId="104" fillId="0" borderId="1" xfId="0" applyNumberFormat="1" applyFont="1" applyFill="1" applyBorder="1" applyAlignment="1">
      <alignment horizontal="center" vertical="center" wrapText="1"/>
    </xf>
    <xf numFmtId="0" fontId="3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05" fillId="0" borderId="1" xfId="0" applyNumberFormat="1" applyFont="1" applyFill="1" applyBorder="1" applyAlignment="1">
      <alignment horizontal="center" vertical="center" textRotation="90" wrapText="1"/>
    </xf>
    <xf numFmtId="3" fontId="45" fillId="0" borderId="1" xfId="0" applyNumberFormat="1" applyFont="1" applyFill="1" applyBorder="1" applyAlignment="1">
      <alignment horizontal="center" vertical="center" wrapText="1"/>
    </xf>
    <xf numFmtId="43" fontId="68" fillId="0" borderId="1" xfId="11" applyFont="1" applyFill="1" applyBorder="1" applyAlignment="1">
      <alignment horizontal="center" vertical="center" wrapText="1"/>
    </xf>
    <xf numFmtId="0" fontId="35" fillId="0" borderId="1" xfId="0" applyFont="1" applyFill="1" applyBorder="1" applyAlignment="1">
      <alignment horizontal="left" vertical="top"/>
    </xf>
    <xf numFmtId="0" fontId="109" fillId="0" borderId="1" xfId="0" applyFont="1" applyFill="1" applyBorder="1" applyAlignment="1">
      <alignment horizontal="center" vertical="center" wrapText="1"/>
    </xf>
    <xf numFmtId="0" fontId="113" fillId="0" borderId="1" xfId="0" applyFont="1" applyFill="1" applyBorder="1" applyAlignment="1">
      <alignment horizontal="center" vertical="center" wrapText="1"/>
    </xf>
    <xf numFmtId="0" fontId="114" fillId="0" borderId="1" xfId="0" applyFont="1" applyFill="1" applyBorder="1" applyAlignment="1">
      <alignment horizontal="center" vertical="center" wrapText="1"/>
    </xf>
    <xf numFmtId="0" fontId="114" fillId="0" borderId="0" xfId="0" applyFont="1" applyFill="1" applyAlignment="1">
      <alignment horizontal="center" vertical="center" wrapText="1"/>
    </xf>
    <xf numFmtId="0" fontId="106" fillId="0" borderId="2" xfId="0" applyFont="1" applyFill="1" applyBorder="1" applyAlignment="1">
      <alignment horizontal="center" vertical="center" wrapText="1"/>
    </xf>
    <xf numFmtId="0" fontId="115" fillId="0" borderId="1" xfId="0" applyFont="1" applyFill="1" applyBorder="1" applyAlignment="1">
      <alignment horizontal="center" vertical="center" wrapText="1"/>
    </xf>
    <xf numFmtId="0" fontId="115" fillId="0" borderId="7" xfId="0" applyFont="1" applyFill="1" applyBorder="1" applyAlignment="1">
      <alignment horizontal="center" vertical="center" wrapText="1"/>
    </xf>
    <xf numFmtId="0" fontId="99" fillId="3" borderId="1" xfId="0" applyFont="1" applyFill="1" applyBorder="1" applyAlignment="1">
      <alignment horizontal="center" vertical="center" wrapText="1"/>
    </xf>
    <xf numFmtId="3" fontId="101" fillId="0" borderId="7" xfId="0" applyNumberFormat="1" applyFont="1" applyFill="1" applyBorder="1" applyAlignment="1">
      <alignment vertical="center"/>
    </xf>
    <xf numFmtId="0" fontId="54" fillId="0" borderId="7" xfId="0" applyFont="1" applyFill="1" applyBorder="1" applyAlignment="1">
      <alignment vertical="center"/>
    </xf>
    <xf numFmtId="0" fontId="55" fillId="0" borderId="7" xfId="0" applyFont="1" applyFill="1" applyBorder="1" applyAlignment="1">
      <alignment vertical="center"/>
    </xf>
    <xf numFmtId="0" fontId="116" fillId="0" borderId="1" xfId="0" applyFont="1" applyFill="1" applyBorder="1"/>
    <xf numFmtId="0" fontId="92" fillId="0" borderId="1" xfId="0" applyFont="1" applyFill="1" applyBorder="1" applyAlignment="1">
      <alignment horizontal="justify" vertical="center"/>
    </xf>
    <xf numFmtId="0" fontId="116" fillId="0" borderId="1" xfId="0" applyFont="1" applyFill="1" applyBorder="1" applyAlignment="1">
      <alignment wrapText="1"/>
    </xf>
    <xf numFmtId="0" fontId="57" fillId="0" borderId="1" xfId="0" applyNumberFormat="1" applyFont="1" applyFill="1" applyBorder="1" applyAlignment="1">
      <alignment horizontal="left" vertical="top" wrapText="1"/>
    </xf>
    <xf numFmtId="0" fontId="57" fillId="4" borderId="1" xfId="0" applyFont="1" applyFill="1" applyBorder="1" applyAlignment="1">
      <alignment horizontal="left" vertical="top" wrapText="1"/>
    </xf>
    <xf numFmtId="0" fontId="7" fillId="3" borderId="1" xfId="0" applyFont="1" applyFill="1" applyBorder="1" applyAlignment="1">
      <alignment horizontal="center" vertical="center" wrapText="1"/>
    </xf>
    <xf numFmtId="0" fontId="57" fillId="3" borderId="1" xfId="0" applyFont="1" applyFill="1" applyBorder="1" applyAlignment="1">
      <alignment horizontal="left" vertical="top" wrapText="1"/>
    </xf>
    <xf numFmtId="0" fontId="9" fillId="3" borderId="1" xfId="0" applyFont="1" applyFill="1" applyBorder="1" applyAlignment="1">
      <alignment horizontal="center" vertical="center" wrapText="1"/>
    </xf>
    <xf numFmtId="3" fontId="57" fillId="3" borderId="7" xfId="0" applyNumberFormat="1" applyFont="1" applyFill="1" applyBorder="1" applyAlignment="1">
      <alignment horizontal="right" vertical="top" wrapText="1"/>
    </xf>
    <xf numFmtId="3" fontId="0" fillId="3" borderId="1" xfId="0" applyNumberFormat="1" applyFill="1" applyBorder="1" applyAlignment="1">
      <alignment horizontal="center" vertical="center"/>
    </xf>
    <xf numFmtId="3" fontId="10"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30" fillId="0" borderId="1" xfId="0" applyFont="1" applyFill="1" applyBorder="1" applyAlignment="1">
      <alignment horizontal="center" vertical="center" textRotation="90" wrapText="1"/>
    </xf>
    <xf numFmtId="0" fontId="20" fillId="0" borderId="3" xfId="0" applyFont="1" applyFill="1" applyBorder="1" applyAlignment="1">
      <alignment vertical="center"/>
    </xf>
    <xf numFmtId="0" fontId="20" fillId="0" borderId="4" xfId="0" applyFont="1" applyFill="1" applyBorder="1" applyAlignment="1">
      <alignment vertical="center" wrapText="1"/>
    </xf>
    <xf numFmtId="0" fontId="18" fillId="0" borderId="0" xfId="0" applyFont="1" applyFill="1"/>
    <xf numFmtId="0" fontId="18" fillId="0" borderId="0" xfId="0" applyFont="1" applyFill="1" applyAlignment="1">
      <alignment wrapText="1"/>
    </xf>
    <xf numFmtId="0" fontId="0" fillId="0" borderId="0" xfId="0" applyFill="1" applyAlignment="1">
      <alignment horizontal="center" vertical="center" wrapText="1"/>
    </xf>
    <xf numFmtId="0" fontId="0" fillId="0" borderId="0" xfId="0" applyFill="1" applyAlignment="1">
      <alignment horizontal="left" vertical="center" wrapText="1" indent="1"/>
    </xf>
    <xf numFmtId="0" fontId="0" fillId="0" borderId="0" xfId="0" applyFont="1" applyFill="1" applyAlignment="1">
      <alignment horizontal="center" vertical="center" wrapText="1"/>
    </xf>
    <xf numFmtId="0" fontId="15" fillId="0" borderId="0" xfId="0" applyFont="1" applyFill="1" applyAlignment="1">
      <alignment horizontal="right" wrapText="1"/>
    </xf>
    <xf numFmtId="0" fontId="20" fillId="0" borderId="5" xfId="0" applyFont="1" applyFill="1" applyBorder="1" applyAlignment="1">
      <alignment vertical="center" wrapText="1"/>
    </xf>
    <xf numFmtId="0" fontId="17" fillId="0" borderId="0" xfId="0" applyFont="1" applyFill="1" applyAlignment="1">
      <alignment horizontal="center" vertical="center" wrapText="1"/>
    </xf>
    <xf numFmtId="0" fontId="15" fillId="0" borderId="0" xfId="0" applyFont="1" applyFill="1" applyAlignment="1">
      <alignment horizontal="center" vertical="center" wrapText="1"/>
    </xf>
    <xf numFmtId="0" fontId="33" fillId="0" borderId="0" xfId="0" applyFont="1" applyFill="1" applyAlignment="1">
      <alignment horizontal="center" vertical="center" wrapText="1"/>
    </xf>
    <xf numFmtId="0" fontId="34" fillId="0" borderId="0" xfId="0" applyFont="1" applyFill="1" applyAlignment="1">
      <alignment horizontal="center" vertical="center" wrapText="1"/>
    </xf>
    <xf numFmtId="0" fontId="30" fillId="0" borderId="0" xfId="0" applyFont="1" applyFill="1" applyAlignment="1">
      <alignment horizontal="center" vertical="center" wrapText="1"/>
    </xf>
    <xf numFmtId="0" fontId="82" fillId="0" borderId="0" xfId="0" applyFont="1" applyFill="1" applyAlignment="1">
      <alignment horizontal="center" vertical="center" wrapText="1"/>
    </xf>
    <xf numFmtId="0" fontId="87" fillId="0" borderId="0" xfId="0" applyFont="1" applyFill="1" applyBorder="1" applyAlignment="1">
      <alignment vertical="center"/>
    </xf>
    <xf numFmtId="0" fontId="85" fillId="0" borderId="0" xfId="0" applyFont="1" applyFill="1" applyAlignment="1">
      <alignment horizontal="center" vertical="center" wrapText="1"/>
    </xf>
    <xf numFmtId="0" fontId="0" fillId="0" borderId="0" xfId="0" applyFill="1" applyBorder="1" applyAlignment="1">
      <alignment horizontal="center" vertical="center" wrapText="1"/>
    </xf>
    <xf numFmtId="0" fontId="21" fillId="0" borderId="1" xfId="0" applyFont="1" applyFill="1" applyBorder="1" applyAlignment="1">
      <alignment horizontal="left" vertical="top" wrapText="1"/>
    </xf>
    <xf numFmtId="0" fontId="93" fillId="0" borderId="1" xfId="0" applyFont="1" applyFill="1" applyBorder="1" applyAlignment="1">
      <alignment horizontal="center" vertical="center" wrapText="1"/>
    </xf>
    <xf numFmtId="3" fontId="93" fillId="0" borderId="1" xfId="0" applyNumberFormat="1" applyFont="1" applyFill="1" applyBorder="1" applyAlignment="1">
      <alignment horizontal="center" vertical="center" wrapText="1"/>
    </xf>
    <xf numFmtId="3" fontId="21" fillId="0" borderId="0" xfId="0" applyNumberFormat="1" applyFont="1" applyFill="1" applyAlignment="1">
      <alignment horizontal="center" vertical="center" wrapText="1"/>
    </xf>
    <xf numFmtId="0" fontId="0" fillId="0" borderId="0" xfId="0" applyFont="1" applyFill="1"/>
    <xf numFmtId="0" fontId="65" fillId="0" borderId="1" xfId="0" applyFont="1" applyFill="1" applyBorder="1" applyAlignment="1">
      <alignment vertical="center"/>
    </xf>
    <xf numFmtId="0" fontId="65" fillId="0" borderId="1" xfId="0" applyFont="1" applyFill="1" applyBorder="1" applyAlignment="1">
      <alignment vertical="center" wrapText="1"/>
    </xf>
    <xf numFmtId="0" fontId="65" fillId="0" borderId="1" xfId="0" applyFont="1" applyFill="1" applyBorder="1" applyAlignment="1">
      <alignment horizontal="center" vertical="center" wrapText="1"/>
    </xf>
    <xf numFmtId="0" fontId="56" fillId="0" borderId="0" xfId="0" applyFont="1" applyFill="1"/>
    <xf numFmtId="0" fontId="41" fillId="0" borderId="4" xfId="0" applyFont="1" applyFill="1" applyBorder="1" applyAlignment="1">
      <alignment vertical="center"/>
    </xf>
    <xf numFmtId="0" fontId="43" fillId="0" borderId="0" xfId="0" applyFont="1" applyFill="1"/>
    <xf numFmtId="0" fontId="40" fillId="0" borderId="1" xfId="0" applyFont="1" applyFill="1" applyBorder="1" applyAlignment="1">
      <alignment horizontal="center" vertical="center"/>
    </xf>
    <xf numFmtId="0" fontId="54" fillId="0" borderId="1" xfId="0" applyFont="1" applyFill="1" applyBorder="1" applyAlignment="1">
      <alignment horizontal="right" vertical="center"/>
    </xf>
    <xf numFmtId="0" fontId="56" fillId="0" borderId="1" xfId="0" applyFont="1" applyFill="1" applyBorder="1"/>
    <xf numFmtId="0" fontId="0" fillId="0" borderId="0" xfId="0" applyFill="1" applyAlignment="1">
      <alignment horizontal="center" wrapText="1"/>
    </xf>
    <xf numFmtId="0" fontId="23" fillId="3" borderId="1" xfId="0" applyFont="1" applyFill="1" applyBorder="1" applyAlignment="1">
      <alignment vertical="top"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4" fillId="0" borderId="3" xfId="0" applyFont="1" applyFill="1" applyBorder="1" applyAlignment="1">
      <alignment horizontal="left" vertical="top"/>
    </xf>
    <xf numFmtId="0" fontId="84" fillId="0" borderId="4" xfId="0" applyFont="1" applyFill="1" applyBorder="1" applyAlignment="1">
      <alignment horizontal="left" vertical="top"/>
    </xf>
    <xf numFmtId="0" fontId="84" fillId="0" borderId="5" xfId="0" applyFont="1" applyFill="1" applyBorder="1" applyAlignment="1">
      <alignment horizontal="left" vertical="top"/>
    </xf>
    <xf numFmtId="0" fontId="3" fillId="0" borderId="2" xfId="0" applyFont="1" applyFill="1" applyBorder="1" applyAlignment="1">
      <alignment horizontal="center" vertical="center" textRotation="90" wrapText="1"/>
    </xf>
    <xf numFmtId="0" fontId="3" fillId="0" borderId="6" xfId="0" applyFont="1" applyFill="1" applyBorder="1" applyAlignment="1">
      <alignment horizontal="center" vertical="center" textRotation="90" wrapText="1"/>
    </xf>
    <xf numFmtId="0" fontId="3" fillId="0" borderId="7" xfId="0" applyFont="1" applyFill="1" applyBorder="1" applyAlignment="1">
      <alignment horizontal="center" vertical="center" textRotation="90"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2" fontId="3" fillId="0" borderId="6" xfId="0" applyNumberFormat="1" applyFont="1" applyFill="1" applyBorder="1" applyAlignment="1">
      <alignment horizontal="center" vertical="center" wrapText="1"/>
    </xf>
    <xf numFmtId="2" fontId="3" fillId="0" borderId="7" xfId="0" applyNumberFormat="1" applyFont="1" applyFill="1" applyBorder="1" applyAlignment="1">
      <alignment horizontal="center" vertical="center" wrapText="1"/>
    </xf>
    <xf numFmtId="0" fontId="4" fillId="0" borderId="2" xfId="0" applyFont="1" applyFill="1" applyBorder="1" applyAlignment="1">
      <alignment horizontal="center" vertical="center" textRotation="90" wrapText="1"/>
    </xf>
    <xf numFmtId="0" fontId="4" fillId="0" borderId="7" xfId="0" applyFont="1" applyFill="1" applyBorder="1" applyAlignment="1">
      <alignment horizontal="center" vertical="center" textRotation="90" wrapText="1"/>
    </xf>
    <xf numFmtId="0" fontId="30" fillId="0" borderId="1" xfId="0" applyFont="1" applyFill="1" applyBorder="1" applyAlignment="1">
      <alignment horizontal="center" vertical="center" wrapText="1"/>
    </xf>
    <xf numFmtId="0" fontId="3" fillId="0" borderId="3" xfId="0" applyFont="1" applyFill="1" applyBorder="1" applyAlignment="1">
      <alignment horizont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0" fillId="0" borderId="9"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textRotation="90" wrapText="1"/>
    </xf>
    <xf numFmtId="2" fontId="3" fillId="0" borderId="1" xfId="0" applyNumberFormat="1" applyFont="1" applyFill="1" applyBorder="1" applyAlignment="1">
      <alignment horizontal="center" vertical="center" wrapText="1"/>
    </xf>
    <xf numFmtId="2" fontId="0" fillId="0" borderId="1" xfId="0" applyNumberFormat="1" applyFill="1" applyBorder="1" applyAlignment="1">
      <alignment vertical="center" wrapText="1"/>
    </xf>
    <xf numFmtId="0" fontId="4" fillId="0" borderId="1" xfId="0" applyFont="1" applyFill="1" applyBorder="1" applyAlignment="1">
      <alignment horizontal="center" vertical="center" textRotation="90" wrapText="1"/>
    </xf>
    <xf numFmtId="0" fontId="35" fillId="0" borderId="3" xfId="0" applyFont="1" applyFill="1" applyBorder="1" applyAlignment="1">
      <alignment horizontal="left" vertical="top"/>
    </xf>
    <xf numFmtId="0" fontId="35" fillId="0" borderId="4" xfId="0" applyFont="1" applyFill="1" applyBorder="1" applyAlignment="1">
      <alignment horizontal="left" vertical="top"/>
    </xf>
    <xf numFmtId="0" fontId="35" fillId="0" borderId="5" xfId="0" applyFont="1" applyFill="1" applyBorder="1" applyAlignment="1">
      <alignment horizontal="left" vertical="top"/>
    </xf>
    <xf numFmtId="0" fontId="81" fillId="0" borderId="1" xfId="0" applyFont="1" applyFill="1" applyBorder="1" applyAlignment="1">
      <alignment horizontal="left" vertical="center"/>
    </xf>
    <xf numFmtId="0" fontId="81" fillId="0" borderId="3" xfId="0" applyFont="1" applyFill="1" applyBorder="1" applyAlignment="1">
      <alignment horizontal="left" vertical="center" wrapText="1"/>
    </xf>
    <xf numFmtId="0" fontId="81" fillId="0" borderId="4" xfId="0" applyFont="1" applyFill="1" applyBorder="1" applyAlignment="1">
      <alignment horizontal="left" vertical="center" wrapText="1"/>
    </xf>
    <xf numFmtId="0" fontId="81" fillId="0" borderId="5" xfId="0" applyFont="1" applyFill="1" applyBorder="1" applyAlignment="1">
      <alignment horizontal="left" vertical="center" wrapText="1"/>
    </xf>
    <xf numFmtId="0" fontId="78" fillId="0" borderId="3" xfId="0" applyFont="1" applyFill="1" applyBorder="1" applyAlignment="1">
      <alignment horizontal="left" vertical="top" wrapText="1"/>
    </xf>
    <xf numFmtId="0" fontId="78" fillId="0" borderId="4" xfId="0" applyFont="1" applyFill="1" applyBorder="1" applyAlignment="1">
      <alignment horizontal="left" vertical="top" wrapText="1"/>
    </xf>
    <xf numFmtId="0" fontId="78" fillId="0" borderId="5" xfId="0" applyFont="1" applyFill="1" applyBorder="1" applyAlignment="1">
      <alignment horizontal="left" vertical="top" wrapText="1"/>
    </xf>
    <xf numFmtId="0" fontId="84" fillId="0" borderId="3" xfId="0" applyFont="1" applyFill="1" applyBorder="1" applyAlignment="1">
      <alignment horizontal="left" vertical="center" wrapText="1"/>
    </xf>
    <xf numFmtId="0" fontId="84" fillId="0" borderId="4" xfId="0" applyFont="1" applyFill="1" applyBorder="1" applyAlignment="1">
      <alignment horizontal="left" vertical="center" wrapText="1"/>
    </xf>
    <xf numFmtId="0" fontId="84" fillId="0" borderId="5" xfId="0" applyFont="1" applyFill="1" applyBorder="1" applyAlignment="1">
      <alignment horizontal="left" vertical="center" wrapText="1"/>
    </xf>
    <xf numFmtId="0" fontId="81" fillId="0" borderId="3" xfId="0" applyFont="1" applyFill="1" applyBorder="1" applyAlignment="1">
      <alignment horizontal="left" vertical="top"/>
    </xf>
    <xf numFmtId="0" fontId="78" fillId="0" borderId="4" xfId="0" applyFont="1" applyFill="1" applyBorder="1" applyAlignment="1">
      <alignment horizontal="left" vertical="top"/>
    </xf>
    <xf numFmtId="0" fontId="78" fillId="0" borderId="5" xfId="0" applyFont="1" applyFill="1" applyBorder="1" applyAlignment="1">
      <alignment horizontal="left" vertical="top"/>
    </xf>
    <xf numFmtId="0" fontId="80" fillId="0" borderId="0" xfId="0" applyFont="1" applyFill="1" applyAlignment="1">
      <alignment horizontal="left" vertical="center" wrapText="1"/>
    </xf>
    <xf numFmtId="0" fontId="80" fillId="0" borderId="8" xfId="0" applyFont="1" applyFill="1" applyBorder="1" applyAlignment="1">
      <alignment horizontal="right" vertical="center" wrapText="1"/>
    </xf>
    <xf numFmtId="0" fontId="30" fillId="0" borderId="2"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2" fontId="30" fillId="0" borderId="1" xfId="0" applyNumberFormat="1" applyFont="1" applyFill="1" applyBorder="1" applyAlignment="1">
      <alignment horizontal="center" vertical="center" wrapText="1"/>
    </xf>
    <xf numFmtId="2" fontId="33" fillId="0" borderId="1" xfId="0" applyNumberFormat="1" applyFont="1" applyFill="1" applyBorder="1" applyAlignment="1">
      <alignment horizontal="center" vertical="center" wrapText="1"/>
    </xf>
    <xf numFmtId="0" fontId="112" fillId="0" borderId="3" xfId="0" applyFont="1" applyFill="1" applyBorder="1" applyAlignment="1">
      <alignment horizontal="center" vertical="center" wrapText="1"/>
    </xf>
    <xf numFmtId="0" fontId="112" fillId="0" borderId="5" xfId="0" applyFont="1" applyFill="1" applyBorder="1" applyAlignment="1">
      <alignment horizontal="center" vertical="center" wrapText="1"/>
    </xf>
    <xf numFmtId="0" fontId="33" fillId="0" borderId="0" xfId="0" applyFont="1" applyFill="1" applyAlignment="1">
      <alignment horizontal="left" vertical="center" wrapText="1"/>
    </xf>
    <xf numFmtId="0" fontId="30" fillId="0" borderId="2" xfId="0" applyFont="1" applyFill="1" applyBorder="1" applyAlignment="1">
      <alignment horizontal="center" vertical="center" textRotation="90" wrapText="1"/>
    </xf>
    <xf numFmtId="0" fontId="30" fillId="0" borderId="7" xfId="0" applyFont="1" applyFill="1" applyBorder="1" applyAlignment="1">
      <alignment horizontal="center" vertical="center" textRotation="90" wrapText="1"/>
    </xf>
    <xf numFmtId="0" fontId="30" fillId="0" borderId="11" xfId="0" applyFont="1" applyFill="1" applyBorder="1" applyAlignment="1">
      <alignment horizontal="center" vertical="center" wrapText="1"/>
    </xf>
    <xf numFmtId="0" fontId="30" fillId="0" borderId="13" xfId="0" applyFont="1" applyFill="1" applyBorder="1" applyAlignment="1">
      <alignment horizontal="center" vertical="center" wrapText="1"/>
    </xf>
    <xf numFmtId="0" fontId="30" fillId="0" borderId="6" xfId="0" applyFont="1" applyFill="1" applyBorder="1" applyAlignment="1">
      <alignment horizontal="center" vertical="center" textRotation="90" wrapText="1"/>
    </xf>
    <xf numFmtId="0" fontId="0" fillId="0" borderId="1"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vertical="center" wrapText="1"/>
    </xf>
    <xf numFmtId="0" fontId="0" fillId="0" borderId="7" xfId="0" applyBorder="1" applyAlignment="1">
      <alignment horizontal="center"/>
    </xf>
  </cellXfs>
  <cellStyles count="12">
    <cellStyle name="Comma" xfId="11" builtinId="3"/>
    <cellStyle name="Comma 2" xfId="7"/>
    <cellStyle name="Normal" xfId="0" builtinId="0"/>
    <cellStyle name="Normal 2 2" xfId="2"/>
    <cellStyle name="Normal 3" xfId="1"/>
    <cellStyle name="Normal 3 2" xfId="6"/>
    <cellStyle name="Обычный 13" xfId="4"/>
    <cellStyle name="Обычный 13 2" xfId="9"/>
    <cellStyle name="Обычный 15" xfId="5"/>
    <cellStyle name="Обычный 15 2" xfId="10"/>
    <cellStyle name="Обычный 26" xfId="3"/>
    <cellStyle name="Обычный 26 2"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D348"/>
  <sheetViews>
    <sheetView view="pageBreakPreview" zoomScale="85" zoomScaleNormal="82" zoomScaleSheetLayoutView="85" workbookViewId="0">
      <pane ySplit="4" topLeftCell="A55" activePane="bottomLeft" state="frozen"/>
      <selection activeCell="A3" sqref="A3"/>
      <selection pane="bottomLeft" activeCell="B59" sqref="B59"/>
    </sheetView>
  </sheetViews>
  <sheetFormatPr defaultColWidth="8.85546875" defaultRowHeight="15"/>
  <cols>
    <col min="1" max="1" width="8.42578125" style="284" customWidth="1"/>
    <col min="2" max="2" width="32.28515625" style="2" bestFit="1" customWidth="1"/>
    <col min="3" max="3" width="32" style="2" customWidth="1"/>
    <col min="4" max="4" width="37.28515625" style="285" bestFit="1" customWidth="1"/>
    <col min="5" max="5" width="40.28515625" style="2" customWidth="1"/>
    <col min="6" max="6" width="32.7109375" style="286" customWidth="1"/>
    <col min="7" max="7" width="18.28515625" style="2" customWidth="1"/>
    <col min="8" max="8" width="14.140625" style="2" customWidth="1"/>
    <col min="9" max="9" width="8" style="2" customWidth="1"/>
    <col min="10" max="10" width="13.28515625" style="2" customWidth="1"/>
    <col min="11" max="12" width="5.42578125" style="2" customWidth="1"/>
    <col min="13" max="13" width="13.5703125" style="287" customWidth="1"/>
    <col min="14" max="14" width="5.42578125" style="2" customWidth="1"/>
    <col min="15" max="15" width="7.7109375" style="2" customWidth="1"/>
    <col min="16" max="16" width="13.7109375" style="287" customWidth="1"/>
    <col min="17" max="18" width="5.42578125" style="2" customWidth="1"/>
    <col min="19" max="19" width="15.5703125" style="287" bestFit="1" customWidth="1"/>
    <col min="20" max="20" width="12" style="2" customWidth="1"/>
    <col min="21" max="21" width="7.7109375" style="2" customWidth="1"/>
    <col min="22" max="22" width="38.85546875" style="2" customWidth="1"/>
    <col min="23" max="255" width="8.85546875" style="2"/>
    <col min="256" max="256" width="5.28515625" style="2" customWidth="1"/>
    <col min="257" max="257" width="32.28515625" style="2" bestFit="1" customWidth="1"/>
    <col min="258" max="258" width="32" style="2" customWidth="1"/>
    <col min="259" max="259" width="20.28515625" style="2" bestFit="1" customWidth="1"/>
    <col min="260" max="260" width="29.42578125" style="2" customWidth="1"/>
    <col min="261" max="261" width="15.5703125" style="2" customWidth="1"/>
    <col min="262" max="262" width="13.42578125" style="2" customWidth="1"/>
    <col min="263" max="263" width="12" style="2" customWidth="1"/>
    <col min="264" max="264" width="8" style="2" customWidth="1"/>
    <col min="265" max="265" width="13.28515625" style="2" customWidth="1"/>
    <col min="266" max="267" width="5.42578125" style="2" customWidth="1"/>
    <col min="268" max="268" width="11.85546875" style="2" customWidth="1"/>
    <col min="269" max="270" width="5.42578125" style="2" customWidth="1"/>
    <col min="271" max="271" width="12.5703125" style="2" customWidth="1"/>
    <col min="272" max="273" width="5.42578125" style="2" customWidth="1"/>
    <col min="274" max="274" width="12.7109375" style="2" customWidth="1"/>
    <col min="275" max="275" width="12" style="2" customWidth="1"/>
    <col min="276" max="276" width="7.7109375" style="2" customWidth="1"/>
    <col min="277" max="277" width="17.7109375" style="2" customWidth="1"/>
    <col min="278" max="278" width="17.42578125" style="2" customWidth="1"/>
    <col min="279" max="511" width="8.85546875" style="2"/>
    <col min="512" max="512" width="5.28515625" style="2" customWidth="1"/>
    <col min="513" max="513" width="32.28515625" style="2" bestFit="1" customWidth="1"/>
    <col min="514" max="514" width="32" style="2" customWidth="1"/>
    <col min="515" max="515" width="20.28515625" style="2" bestFit="1" customWidth="1"/>
    <col min="516" max="516" width="29.42578125" style="2" customWidth="1"/>
    <col min="517" max="517" width="15.5703125" style="2" customWidth="1"/>
    <col min="518" max="518" width="13.42578125" style="2" customWidth="1"/>
    <col min="519" max="519" width="12" style="2" customWidth="1"/>
    <col min="520" max="520" width="8" style="2" customWidth="1"/>
    <col min="521" max="521" width="13.28515625" style="2" customWidth="1"/>
    <col min="522" max="523" width="5.42578125" style="2" customWidth="1"/>
    <col min="524" max="524" width="11.85546875" style="2" customWidth="1"/>
    <col min="525" max="526" width="5.42578125" style="2" customWidth="1"/>
    <col min="527" max="527" width="12.5703125" style="2" customWidth="1"/>
    <col min="528" max="529" width="5.42578125" style="2" customWidth="1"/>
    <col min="530" max="530" width="12.7109375" style="2" customWidth="1"/>
    <col min="531" max="531" width="12" style="2" customWidth="1"/>
    <col min="532" max="532" width="7.7109375" style="2" customWidth="1"/>
    <col min="533" max="533" width="17.7109375" style="2" customWidth="1"/>
    <col min="534" max="534" width="17.42578125" style="2" customWidth="1"/>
    <col min="535" max="767" width="8.85546875" style="2"/>
    <col min="768" max="768" width="5.28515625" style="2" customWidth="1"/>
    <col min="769" max="769" width="32.28515625" style="2" bestFit="1" customWidth="1"/>
    <col min="770" max="770" width="32" style="2" customWidth="1"/>
    <col min="771" max="771" width="20.28515625" style="2" bestFit="1" customWidth="1"/>
    <col min="772" max="772" width="29.42578125" style="2" customWidth="1"/>
    <col min="773" max="773" width="15.5703125" style="2" customWidth="1"/>
    <col min="774" max="774" width="13.42578125" style="2" customWidth="1"/>
    <col min="775" max="775" width="12" style="2" customWidth="1"/>
    <col min="776" max="776" width="8" style="2" customWidth="1"/>
    <col min="777" max="777" width="13.28515625" style="2" customWidth="1"/>
    <col min="778" max="779" width="5.42578125" style="2" customWidth="1"/>
    <col min="780" max="780" width="11.85546875" style="2" customWidth="1"/>
    <col min="781" max="782" width="5.42578125" style="2" customWidth="1"/>
    <col min="783" max="783" width="12.5703125" style="2" customWidth="1"/>
    <col min="784" max="785" width="5.42578125" style="2" customWidth="1"/>
    <col min="786" max="786" width="12.7109375" style="2" customWidth="1"/>
    <col min="787" max="787" width="12" style="2" customWidth="1"/>
    <col min="788" max="788" width="7.7109375" style="2" customWidth="1"/>
    <col min="789" max="789" width="17.7109375" style="2" customWidth="1"/>
    <col min="790" max="790" width="17.42578125" style="2" customWidth="1"/>
    <col min="791" max="1023" width="8.85546875" style="2"/>
    <col min="1024" max="1024" width="5.28515625" style="2" customWidth="1"/>
    <col min="1025" max="1025" width="32.28515625" style="2" bestFit="1" customWidth="1"/>
    <col min="1026" max="1026" width="32" style="2" customWidth="1"/>
    <col min="1027" max="1027" width="20.28515625" style="2" bestFit="1" customWidth="1"/>
    <col min="1028" max="1028" width="29.42578125" style="2" customWidth="1"/>
    <col min="1029" max="1029" width="15.5703125" style="2" customWidth="1"/>
    <col min="1030" max="1030" width="13.42578125" style="2" customWidth="1"/>
    <col min="1031" max="1031" width="12" style="2" customWidth="1"/>
    <col min="1032" max="1032" width="8" style="2" customWidth="1"/>
    <col min="1033" max="1033" width="13.28515625" style="2" customWidth="1"/>
    <col min="1034" max="1035" width="5.42578125" style="2" customWidth="1"/>
    <col min="1036" max="1036" width="11.85546875" style="2" customWidth="1"/>
    <col min="1037" max="1038" width="5.42578125" style="2" customWidth="1"/>
    <col min="1039" max="1039" width="12.5703125" style="2" customWidth="1"/>
    <col min="1040" max="1041" width="5.42578125" style="2" customWidth="1"/>
    <col min="1042" max="1042" width="12.7109375" style="2" customWidth="1"/>
    <col min="1043" max="1043" width="12" style="2" customWidth="1"/>
    <col min="1044" max="1044" width="7.7109375" style="2" customWidth="1"/>
    <col min="1045" max="1045" width="17.7109375" style="2" customWidth="1"/>
    <col min="1046" max="1046" width="17.42578125" style="2" customWidth="1"/>
    <col min="1047" max="1279" width="8.85546875" style="2"/>
    <col min="1280" max="1280" width="5.28515625" style="2" customWidth="1"/>
    <col min="1281" max="1281" width="32.28515625" style="2" bestFit="1" customWidth="1"/>
    <col min="1282" max="1282" width="32" style="2" customWidth="1"/>
    <col min="1283" max="1283" width="20.28515625" style="2" bestFit="1" customWidth="1"/>
    <col min="1284" max="1284" width="29.42578125" style="2" customWidth="1"/>
    <col min="1285" max="1285" width="15.5703125" style="2" customWidth="1"/>
    <col min="1286" max="1286" width="13.42578125" style="2" customWidth="1"/>
    <col min="1287" max="1287" width="12" style="2" customWidth="1"/>
    <col min="1288" max="1288" width="8" style="2" customWidth="1"/>
    <col min="1289" max="1289" width="13.28515625" style="2" customWidth="1"/>
    <col min="1290" max="1291" width="5.42578125" style="2" customWidth="1"/>
    <col min="1292" max="1292" width="11.85546875" style="2" customWidth="1"/>
    <col min="1293" max="1294" width="5.42578125" style="2" customWidth="1"/>
    <col min="1295" max="1295" width="12.5703125" style="2" customWidth="1"/>
    <col min="1296" max="1297" width="5.42578125" style="2" customWidth="1"/>
    <col min="1298" max="1298" width="12.7109375" style="2" customWidth="1"/>
    <col min="1299" max="1299" width="12" style="2" customWidth="1"/>
    <col min="1300" max="1300" width="7.7109375" style="2" customWidth="1"/>
    <col min="1301" max="1301" width="17.7109375" style="2" customWidth="1"/>
    <col min="1302" max="1302" width="17.42578125" style="2" customWidth="1"/>
    <col min="1303" max="1535" width="8.85546875" style="2"/>
    <col min="1536" max="1536" width="5.28515625" style="2" customWidth="1"/>
    <col min="1537" max="1537" width="32.28515625" style="2" bestFit="1" customWidth="1"/>
    <col min="1538" max="1538" width="32" style="2" customWidth="1"/>
    <col min="1539" max="1539" width="20.28515625" style="2" bestFit="1" customWidth="1"/>
    <col min="1540" max="1540" width="29.42578125" style="2" customWidth="1"/>
    <col min="1541" max="1541" width="15.5703125" style="2" customWidth="1"/>
    <col min="1542" max="1542" width="13.42578125" style="2" customWidth="1"/>
    <col min="1543" max="1543" width="12" style="2" customWidth="1"/>
    <col min="1544" max="1544" width="8" style="2" customWidth="1"/>
    <col min="1545" max="1545" width="13.28515625" style="2" customWidth="1"/>
    <col min="1546" max="1547" width="5.42578125" style="2" customWidth="1"/>
    <col min="1548" max="1548" width="11.85546875" style="2" customWidth="1"/>
    <col min="1549" max="1550" width="5.42578125" style="2" customWidth="1"/>
    <col min="1551" max="1551" width="12.5703125" style="2" customWidth="1"/>
    <col min="1552" max="1553" width="5.42578125" style="2" customWidth="1"/>
    <col min="1554" max="1554" width="12.7109375" style="2" customWidth="1"/>
    <col min="1555" max="1555" width="12" style="2" customWidth="1"/>
    <col min="1556" max="1556" width="7.7109375" style="2" customWidth="1"/>
    <col min="1557" max="1557" width="17.7109375" style="2" customWidth="1"/>
    <col min="1558" max="1558" width="17.42578125" style="2" customWidth="1"/>
    <col min="1559" max="1791" width="8.85546875" style="2"/>
    <col min="1792" max="1792" width="5.28515625" style="2" customWidth="1"/>
    <col min="1793" max="1793" width="32.28515625" style="2" bestFit="1" customWidth="1"/>
    <col min="1794" max="1794" width="32" style="2" customWidth="1"/>
    <col min="1795" max="1795" width="20.28515625" style="2" bestFit="1" customWidth="1"/>
    <col min="1796" max="1796" width="29.42578125" style="2" customWidth="1"/>
    <col min="1797" max="1797" width="15.5703125" style="2" customWidth="1"/>
    <col min="1798" max="1798" width="13.42578125" style="2" customWidth="1"/>
    <col min="1799" max="1799" width="12" style="2" customWidth="1"/>
    <col min="1800" max="1800" width="8" style="2" customWidth="1"/>
    <col min="1801" max="1801" width="13.28515625" style="2" customWidth="1"/>
    <col min="1802" max="1803" width="5.42578125" style="2" customWidth="1"/>
    <col min="1804" max="1804" width="11.85546875" style="2" customWidth="1"/>
    <col min="1805" max="1806" width="5.42578125" style="2" customWidth="1"/>
    <col min="1807" max="1807" width="12.5703125" style="2" customWidth="1"/>
    <col min="1808" max="1809" width="5.42578125" style="2" customWidth="1"/>
    <col min="1810" max="1810" width="12.7109375" style="2" customWidth="1"/>
    <col min="1811" max="1811" width="12" style="2" customWidth="1"/>
    <col min="1812" max="1812" width="7.7109375" style="2" customWidth="1"/>
    <col min="1813" max="1813" width="17.7109375" style="2" customWidth="1"/>
    <col min="1814" max="1814" width="17.42578125" style="2" customWidth="1"/>
    <col min="1815" max="2047" width="8.85546875" style="2"/>
    <col min="2048" max="2048" width="5.28515625" style="2" customWidth="1"/>
    <col min="2049" max="2049" width="32.28515625" style="2" bestFit="1" customWidth="1"/>
    <col min="2050" max="2050" width="32" style="2" customWidth="1"/>
    <col min="2051" max="2051" width="20.28515625" style="2" bestFit="1" customWidth="1"/>
    <col min="2052" max="2052" width="29.42578125" style="2" customWidth="1"/>
    <col min="2053" max="2053" width="15.5703125" style="2" customWidth="1"/>
    <col min="2054" max="2054" width="13.42578125" style="2" customWidth="1"/>
    <col min="2055" max="2055" width="12" style="2" customWidth="1"/>
    <col min="2056" max="2056" width="8" style="2" customWidth="1"/>
    <col min="2057" max="2057" width="13.28515625" style="2" customWidth="1"/>
    <col min="2058" max="2059" width="5.42578125" style="2" customWidth="1"/>
    <col min="2060" max="2060" width="11.85546875" style="2" customWidth="1"/>
    <col min="2061" max="2062" width="5.42578125" style="2" customWidth="1"/>
    <col min="2063" max="2063" width="12.5703125" style="2" customWidth="1"/>
    <col min="2064" max="2065" width="5.42578125" style="2" customWidth="1"/>
    <col min="2066" max="2066" width="12.7109375" style="2" customWidth="1"/>
    <col min="2067" max="2067" width="12" style="2" customWidth="1"/>
    <col min="2068" max="2068" width="7.7109375" style="2" customWidth="1"/>
    <col min="2069" max="2069" width="17.7109375" style="2" customWidth="1"/>
    <col min="2070" max="2070" width="17.42578125" style="2" customWidth="1"/>
    <col min="2071" max="2303" width="8.85546875" style="2"/>
    <col min="2304" max="2304" width="5.28515625" style="2" customWidth="1"/>
    <col min="2305" max="2305" width="32.28515625" style="2" bestFit="1" customWidth="1"/>
    <col min="2306" max="2306" width="32" style="2" customWidth="1"/>
    <col min="2307" max="2307" width="20.28515625" style="2" bestFit="1" customWidth="1"/>
    <col min="2308" max="2308" width="29.42578125" style="2" customWidth="1"/>
    <col min="2309" max="2309" width="15.5703125" style="2" customWidth="1"/>
    <col min="2310" max="2310" width="13.42578125" style="2" customWidth="1"/>
    <col min="2311" max="2311" width="12" style="2" customWidth="1"/>
    <col min="2312" max="2312" width="8" style="2" customWidth="1"/>
    <col min="2313" max="2313" width="13.28515625" style="2" customWidth="1"/>
    <col min="2314" max="2315" width="5.42578125" style="2" customWidth="1"/>
    <col min="2316" max="2316" width="11.85546875" style="2" customWidth="1"/>
    <col min="2317" max="2318" width="5.42578125" style="2" customWidth="1"/>
    <col min="2319" max="2319" width="12.5703125" style="2" customWidth="1"/>
    <col min="2320" max="2321" width="5.42578125" style="2" customWidth="1"/>
    <col min="2322" max="2322" width="12.7109375" style="2" customWidth="1"/>
    <col min="2323" max="2323" width="12" style="2" customWidth="1"/>
    <col min="2324" max="2324" width="7.7109375" style="2" customWidth="1"/>
    <col min="2325" max="2325" width="17.7109375" style="2" customWidth="1"/>
    <col min="2326" max="2326" width="17.42578125" style="2" customWidth="1"/>
    <col min="2327" max="2559" width="8.85546875" style="2"/>
    <col min="2560" max="2560" width="5.28515625" style="2" customWidth="1"/>
    <col min="2561" max="2561" width="32.28515625" style="2" bestFit="1" customWidth="1"/>
    <col min="2562" max="2562" width="32" style="2" customWidth="1"/>
    <col min="2563" max="2563" width="20.28515625" style="2" bestFit="1" customWidth="1"/>
    <col min="2564" max="2564" width="29.42578125" style="2" customWidth="1"/>
    <col min="2565" max="2565" width="15.5703125" style="2" customWidth="1"/>
    <col min="2566" max="2566" width="13.42578125" style="2" customWidth="1"/>
    <col min="2567" max="2567" width="12" style="2" customWidth="1"/>
    <col min="2568" max="2568" width="8" style="2" customWidth="1"/>
    <col min="2569" max="2569" width="13.28515625" style="2" customWidth="1"/>
    <col min="2570" max="2571" width="5.42578125" style="2" customWidth="1"/>
    <col min="2572" max="2572" width="11.85546875" style="2" customWidth="1"/>
    <col min="2573" max="2574" width="5.42578125" style="2" customWidth="1"/>
    <col min="2575" max="2575" width="12.5703125" style="2" customWidth="1"/>
    <col min="2576" max="2577" width="5.42578125" style="2" customWidth="1"/>
    <col min="2578" max="2578" width="12.7109375" style="2" customWidth="1"/>
    <col min="2579" max="2579" width="12" style="2" customWidth="1"/>
    <col min="2580" max="2580" width="7.7109375" style="2" customWidth="1"/>
    <col min="2581" max="2581" width="17.7109375" style="2" customWidth="1"/>
    <col min="2582" max="2582" width="17.42578125" style="2" customWidth="1"/>
    <col min="2583" max="2815" width="8.85546875" style="2"/>
    <col min="2816" max="2816" width="5.28515625" style="2" customWidth="1"/>
    <col min="2817" max="2817" width="32.28515625" style="2" bestFit="1" customWidth="1"/>
    <col min="2818" max="2818" width="32" style="2" customWidth="1"/>
    <col min="2819" max="2819" width="20.28515625" style="2" bestFit="1" customWidth="1"/>
    <col min="2820" max="2820" width="29.42578125" style="2" customWidth="1"/>
    <col min="2821" max="2821" width="15.5703125" style="2" customWidth="1"/>
    <col min="2822" max="2822" width="13.42578125" style="2" customWidth="1"/>
    <col min="2823" max="2823" width="12" style="2" customWidth="1"/>
    <col min="2824" max="2824" width="8" style="2" customWidth="1"/>
    <col min="2825" max="2825" width="13.28515625" style="2" customWidth="1"/>
    <col min="2826" max="2827" width="5.42578125" style="2" customWidth="1"/>
    <col min="2828" max="2828" width="11.85546875" style="2" customWidth="1"/>
    <col min="2829" max="2830" width="5.42578125" style="2" customWidth="1"/>
    <col min="2831" max="2831" width="12.5703125" style="2" customWidth="1"/>
    <col min="2832" max="2833" width="5.42578125" style="2" customWidth="1"/>
    <col min="2834" max="2834" width="12.7109375" style="2" customWidth="1"/>
    <col min="2835" max="2835" width="12" style="2" customWidth="1"/>
    <col min="2836" max="2836" width="7.7109375" style="2" customWidth="1"/>
    <col min="2837" max="2837" width="17.7109375" style="2" customWidth="1"/>
    <col min="2838" max="2838" width="17.42578125" style="2" customWidth="1"/>
    <col min="2839" max="3071" width="8.85546875" style="2"/>
    <col min="3072" max="3072" width="5.28515625" style="2" customWidth="1"/>
    <col min="3073" max="3073" width="32.28515625" style="2" bestFit="1" customWidth="1"/>
    <col min="3074" max="3074" width="32" style="2" customWidth="1"/>
    <col min="3075" max="3075" width="20.28515625" style="2" bestFit="1" customWidth="1"/>
    <col min="3076" max="3076" width="29.42578125" style="2" customWidth="1"/>
    <col min="3077" max="3077" width="15.5703125" style="2" customWidth="1"/>
    <col min="3078" max="3078" width="13.42578125" style="2" customWidth="1"/>
    <col min="3079" max="3079" width="12" style="2" customWidth="1"/>
    <col min="3080" max="3080" width="8" style="2" customWidth="1"/>
    <col min="3081" max="3081" width="13.28515625" style="2" customWidth="1"/>
    <col min="3082" max="3083" width="5.42578125" style="2" customWidth="1"/>
    <col min="3084" max="3084" width="11.85546875" style="2" customWidth="1"/>
    <col min="3085" max="3086" width="5.42578125" style="2" customWidth="1"/>
    <col min="3087" max="3087" width="12.5703125" style="2" customWidth="1"/>
    <col min="3088" max="3089" width="5.42578125" style="2" customWidth="1"/>
    <col min="3090" max="3090" width="12.7109375" style="2" customWidth="1"/>
    <col min="3091" max="3091" width="12" style="2" customWidth="1"/>
    <col min="3092" max="3092" width="7.7109375" style="2" customWidth="1"/>
    <col min="3093" max="3093" width="17.7109375" style="2" customWidth="1"/>
    <col min="3094" max="3094" width="17.42578125" style="2" customWidth="1"/>
    <col min="3095" max="3327" width="8.85546875" style="2"/>
    <col min="3328" max="3328" width="5.28515625" style="2" customWidth="1"/>
    <col min="3329" max="3329" width="32.28515625" style="2" bestFit="1" customWidth="1"/>
    <col min="3330" max="3330" width="32" style="2" customWidth="1"/>
    <col min="3331" max="3331" width="20.28515625" style="2" bestFit="1" customWidth="1"/>
    <col min="3332" max="3332" width="29.42578125" style="2" customWidth="1"/>
    <col min="3333" max="3333" width="15.5703125" style="2" customWidth="1"/>
    <col min="3334" max="3334" width="13.42578125" style="2" customWidth="1"/>
    <col min="3335" max="3335" width="12" style="2" customWidth="1"/>
    <col min="3336" max="3336" width="8" style="2" customWidth="1"/>
    <col min="3337" max="3337" width="13.28515625" style="2" customWidth="1"/>
    <col min="3338" max="3339" width="5.42578125" style="2" customWidth="1"/>
    <col min="3340" max="3340" width="11.85546875" style="2" customWidth="1"/>
    <col min="3341" max="3342" width="5.42578125" style="2" customWidth="1"/>
    <col min="3343" max="3343" width="12.5703125" style="2" customWidth="1"/>
    <col min="3344" max="3345" width="5.42578125" style="2" customWidth="1"/>
    <col min="3346" max="3346" width="12.7109375" style="2" customWidth="1"/>
    <col min="3347" max="3347" width="12" style="2" customWidth="1"/>
    <col min="3348" max="3348" width="7.7109375" style="2" customWidth="1"/>
    <col min="3349" max="3349" width="17.7109375" style="2" customWidth="1"/>
    <col min="3350" max="3350" width="17.42578125" style="2" customWidth="1"/>
    <col min="3351" max="3583" width="8.85546875" style="2"/>
    <col min="3584" max="3584" width="5.28515625" style="2" customWidth="1"/>
    <col min="3585" max="3585" width="32.28515625" style="2" bestFit="1" customWidth="1"/>
    <col min="3586" max="3586" width="32" style="2" customWidth="1"/>
    <col min="3587" max="3587" width="20.28515625" style="2" bestFit="1" customWidth="1"/>
    <col min="3588" max="3588" width="29.42578125" style="2" customWidth="1"/>
    <col min="3589" max="3589" width="15.5703125" style="2" customWidth="1"/>
    <col min="3590" max="3590" width="13.42578125" style="2" customWidth="1"/>
    <col min="3591" max="3591" width="12" style="2" customWidth="1"/>
    <col min="3592" max="3592" width="8" style="2" customWidth="1"/>
    <col min="3593" max="3593" width="13.28515625" style="2" customWidth="1"/>
    <col min="3594" max="3595" width="5.42578125" style="2" customWidth="1"/>
    <col min="3596" max="3596" width="11.85546875" style="2" customWidth="1"/>
    <col min="3597" max="3598" width="5.42578125" style="2" customWidth="1"/>
    <col min="3599" max="3599" width="12.5703125" style="2" customWidth="1"/>
    <col min="3600" max="3601" width="5.42578125" style="2" customWidth="1"/>
    <col min="3602" max="3602" width="12.7109375" style="2" customWidth="1"/>
    <col min="3603" max="3603" width="12" style="2" customWidth="1"/>
    <col min="3604" max="3604" width="7.7109375" style="2" customWidth="1"/>
    <col min="3605" max="3605" width="17.7109375" style="2" customWidth="1"/>
    <col min="3606" max="3606" width="17.42578125" style="2" customWidth="1"/>
    <col min="3607" max="3839" width="8.85546875" style="2"/>
    <col min="3840" max="3840" width="5.28515625" style="2" customWidth="1"/>
    <col min="3841" max="3841" width="32.28515625" style="2" bestFit="1" customWidth="1"/>
    <col min="3842" max="3842" width="32" style="2" customWidth="1"/>
    <col min="3843" max="3843" width="20.28515625" style="2" bestFit="1" customWidth="1"/>
    <col min="3844" max="3844" width="29.42578125" style="2" customWidth="1"/>
    <col min="3845" max="3845" width="15.5703125" style="2" customWidth="1"/>
    <col min="3846" max="3846" width="13.42578125" style="2" customWidth="1"/>
    <col min="3847" max="3847" width="12" style="2" customWidth="1"/>
    <col min="3848" max="3848" width="8" style="2" customWidth="1"/>
    <col min="3849" max="3849" width="13.28515625" style="2" customWidth="1"/>
    <col min="3850" max="3851" width="5.42578125" style="2" customWidth="1"/>
    <col min="3852" max="3852" width="11.85546875" style="2" customWidth="1"/>
    <col min="3853" max="3854" width="5.42578125" style="2" customWidth="1"/>
    <col min="3855" max="3855" width="12.5703125" style="2" customWidth="1"/>
    <col min="3856" max="3857" width="5.42578125" style="2" customWidth="1"/>
    <col min="3858" max="3858" width="12.7109375" style="2" customWidth="1"/>
    <col min="3859" max="3859" width="12" style="2" customWidth="1"/>
    <col min="3860" max="3860" width="7.7109375" style="2" customWidth="1"/>
    <col min="3861" max="3861" width="17.7109375" style="2" customWidth="1"/>
    <col min="3862" max="3862" width="17.42578125" style="2" customWidth="1"/>
    <col min="3863" max="4095" width="8.85546875" style="2"/>
    <col min="4096" max="4096" width="5.28515625" style="2" customWidth="1"/>
    <col min="4097" max="4097" width="32.28515625" style="2" bestFit="1" customWidth="1"/>
    <col min="4098" max="4098" width="32" style="2" customWidth="1"/>
    <col min="4099" max="4099" width="20.28515625" style="2" bestFit="1" customWidth="1"/>
    <col min="4100" max="4100" width="29.42578125" style="2" customWidth="1"/>
    <col min="4101" max="4101" width="15.5703125" style="2" customWidth="1"/>
    <col min="4102" max="4102" width="13.42578125" style="2" customWidth="1"/>
    <col min="4103" max="4103" width="12" style="2" customWidth="1"/>
    <col min="4104" max="4104" width="8" style="2" customWidth="1"/>
    <col min="4105" max="4105" width="13.28515625" style="2" customWidth="1"/>
    <col min="4106" max="4107" width="5.42578125" style="2" customWidth="1"/>
    <col min="4108" max="4108" width="11.85546875" style="2" customWidth="1"/>
    <col min="4109" max="4110" width="5.42578125" style="2" customWidth="1"/>
    <col min="4111" max="4111" width="12.5703125" style="2" customWidth="1"/>
    <col min="4112" max="4113" width="5.42578125" style="2" customWidth="1"/>
    <col min="4114" max="4114" width="12.7109375" style="2" customWidth="1"/>
    <col min="4115" max="4115" width="12" style="2" customWidth="1"/>
    <col min="4116" max="4116" width="7.7109375" style="2" customWidth="1"/>
    <col min="4117" max="4117" width="17.7109375" style="2" customWidth="1"/>
    <col min="4118" max="4118" width="17.42578125" style="2" customWidth="1"/>
    <col min="4119" max="4351" width="8.85546875" style="2"/>
    <col min="4352" max="4352" width="5.28515625" style="2" customWidth="1"/>
    <col min="4353" max="4353" width="32.28515625" style="2" bestFit="1" customWidth="1"/>
    <col min="4354" max="4354" width="32" style="2" customWidth="1"/>
    <col min="4355" max="4355" width="20.28515625" style="2" bestFit="1" customWidth="1"/>
    <col min="4356" max="4356" width="29.42578125" style="2" customWidth="1"/>
    <col min="4357" max="4357" width="15.5703125" style="2" customWidth="1"/>
    <col min="4358" max="4358" width="13.42578125" style="2" customWidth="1"/>
    <col min="4359" max="4359" width="12" style="2" customWidth="1"/>
    <col min="4360" max="4360" width="8" style="2" customWidth="1"/>
    <col min="4361" max="4361" width="13.28515625" style="2" customWidth="1"/>
    <col min="4362" max="4363" width="5.42578125" style="2" customWidth="1"/>
    <col min="4364" max="4364" width="11.85546875" style="2" customWidth="1"/>
    <col min="4365" max="4366" width="5.42578125" style="2" customWidth="1"/>
    <col min="4367" max="4367" width="12.5703125" style="2" customWidth="1"/>
    <col min="4368" max="4369" width="5.42578125" style="2" customWidth="1"/>
    <col min="4370" max="4370" width="12.7109375" style="2" customWidth="1"/>
    <col min="4371" max="4371" width="12" style="2" customWidth="1"/>
    <col min="4372" max="4372" width="7.7109375" style="2" customWidth="1"/>
    <col min="4373" max="4373" width="17.7109375" style="2" customWidth="1"/>
    <col min="4374" max="4374" width="17.42578125" style="2" customWidth="1"/>
    <col min="4375" max="4607" width="8.85546875" style="2"/>
    <col min="4608" max="4608" width="5.28515625" style="2" customWidth="1"/>
    <col min="4609" max="4609" width="32.28515625" style="2" bestFit="1" customWidth="1"/>
    <col min="4610" max="4610" width="32" style="2" customWidth="1"/>
    <col min="4611" max="4611" width="20.28515625" style="2" bestFit="1" customWidth="1"/>
    <col min="4612" max="4612" width="29.42578125" style="2" customWidth="1"/>
    <col min="4613" max="4613" width="15.5703125" style="2" customWidth="1"/>
    <col min="4614" max="4614" width="13.42578125" style="2" customWidth="1"/>
    <col min="4615" max="4615" width="12" style="2" customWidth="1"/>
    <col min="4616" max="4616" width="8" style="2" customWidth="1"/>
    <col min="4617" max="4617" width="13.28515625" style="2" customWidth="1"/>
    <col min="4618" max="4619" width="5.42578125" style="2" customWidth="1"/>
    <col min="4620" max="4620" width="11.85546875" style="2" customWidth="1"/>
    <col min="4621" max="4622" width="5.42578125" style="2" customWidth="1"/>
    <col min="4623" max="4623" width="12.5703125" style="2" customWidth="1"/>
    <col min="4624" max="4625" width="5.42578125" style="2" customWidth="1"/>
    <col min="4626" max="4626" width="12.7109375" style="2" customWidth="1"/>
    <col min="4627" max="4627" width="12" style="2" customWidth="1"/>
    <col min="4628" max="4628" width="7.7109375" style="2" customWidth="1"/>
    <col min="4629" max="4629" width="17.7109375" style="2" customWidth="1"/>
    <col min="4630" max="4630" width="17.42578125" style="2" customWidth="1"/>
    <col min="4631" max="4863" width="8.85546875" style="2"/>
    <col min="4864" max="4864" width="5.28515625" style="2" customWidth="1"/>
    <col min="4865" max="4865" width="32.28515625" style="2" bestFit="1" customWidth="1"/>
    <col min="4866" max="4866" width="32" style="2" customWidth="1"/>
    <col min="4867" max="4867" width="20.28515625" style="2" bestFit="1" customWidth="1"/>
    <col min="4868" max="4868" width="29.42578125" style="2" customWidth="1"/>
    <col min="4869" max="4869" width="15.5703125" style="2" customWidth="1"/>
    <col min="4870" max="4870" width="13.42578125" style="2" customWidth="1"/>
    <col min="4871" max="4871" width="12" style="2" customWidth="1"/>
    <col min="4872" max="4872" width="8" style="2" customWidth="1"/>
    <col min="4873" max="4873" width="13.28515625" style="2" customWidth="1"/>
    <col min="4874" max="4875" width="5.42578125" style="2" customWidth="1"/>
    <col min="4876" max="4876" width="11.85546875" style="2" customWidth="1"/>
    <col min="4877" max="4878" width="5.42578125" style="2" customWidth="1"/>
    <col min="4879" max="4879" width="12.5703125" style="2" customWidth="1"/>
    <col min="4880" max="4881" width="5.42578125" style="2" customWidth="1"/>
    <col min="4882" max="4882" width="12.7109375" style="2" customWidth="1"/>
    <col min="4883" max="4883" width="12" style="2" customWidth="1"/>
    <col min="4884" max="4884" width="7.7109375" style="2" customWidth="1"/>
    <col min="4885" max="4885" width="17.7109375" style="2" customWidth="1"/>
    <col min="4886" max="4886" width="17.42578125" style="2" customWidth="1"/>
    <col min="4887" max="5119" width="8.85546875" style="2"/>
    <col min="5120" max="5120" width="5.28515625" style="2" customWidth="1"/>
    <col min="5121" max="5121" width="32.28515625" style="2" bestFit="1" customWidth="1"/>
    <col min="5122" max="5122" width="32" style="2" customWidth="1"/>
    <col min="5123" max="5123" width="20.28515625" style="2" bestFit="1" customWidth="1"/>
    <col min="5124" max="5124" width="29.42578125" style="2" customWidth="1"/>
    <col min="5125" max="5125" width="15.5703125" style="2" customWidth="1"/>
    <col min="5126" max="5126" width="13.42578125" style="2" customWidth="1"/>
    <col min="5127" max="5127" width="12" style="2" customWidth="1"/>
    <col min="5128" max="5128" width="8" style="2" customWidth="1"/>
    <col min="5129" max="5129" width="13.28515625" style="2" customWidth="1"/>
    <col min="5130" max="5131" width="5.42578125" style="2" customWidth="1"/>
    <col min="5132" max="5132" width="11.85546875" style="2" customWidth="1"/>
    <col min="5133" max="5134" width="5.42578125" style="2" customWidth="1"/>
    <col min="5135" max="5135" width="12.5703125" style="2" customWidth="1"/>
    <col min="5136" max="5137" width="5.42578125" style="2" customWidth="1"/>
    <col min="5138" max="5138" width="12.7109375" style="2" customWidth="1"/>
    <col min="5139" max="5139" width="12" style="2" customWidth="1"/>
    <col min="5140" max="5140" width="7.7109375" style="2" customWidth="1"/>
    <col min="5141" max="5141" width="17.7109375" style="2" customWidth="1"/>
    <col min="5142" max="5142" width="17.42578125" style="2" customWidth="1"/>
    <col min="5143" max="5375" width="8.85546875" style="2"/>
    <col min="5376" max="5376" width="5.28515625" style="2" customWidth="1"/>
    <col min="5377" max="5377" width="32.28515625" style="2" bestFit="1" customWidth="1"/>
    <col min="5378" max="5378" width="32" style="2" customWidth="1"/>
    <col min="5379" max="5379" width="20.28515625" style="2" bestFit="1" customWidth="1"/>
    <col min="5380" max="5380" width="29.42578125" style="2" customWidth="1"/>
    <col min="5381" max="5381" width="15.5703125" style="2" customWidth="1"/>
    <col min="5382" max="5382" width="13.42578125" style="2" customWidth="1"/>
    <col min="5383" max="5383" width="12" style="2" customWidth="1"/>
    <col min="5384" max="5384" width="8" style="2" customWidth="1"/>
    <col min="5385" max="5385" width="13.28515625" style="2" customWidth="1"/>
    <col min="5386" max="5387" width="5.42578125" style="2" customWidth="1"/>
    <col min="5388" max="5388" width="11.85546875" style="2" customWidth="1"/>
    <col min="5389" max="5390" width="5.42578125" style="2" customWidth="1"/>
    <col min="5391" max="5391" width="12.5703125" style="2" customWidth="1"/>
    <col min="5392" max="5393" width="5.42578125" style="2" customWidth="1"/>
    <col min="5394" max="5394" width="12.7109375" style="2" customWidth="1"/>
    <col min="5395" max="5395" width="12" style="2" customWidth="1"/>
    <col min="5396" max="5396" width="7.7109375" style="2" customWidth="1"/>
    <col min="5397" max="5397" width="17.7109375" style="2" customWidth="1"/>
    <col min="5398" max="5398" width="17.42578125" style="2" customWidth="1"/>
    <col min="5399" max="5631" width="8.85546875" style="2"/>
    <col min="5632" max="5632" width="5.28515625" style="2" customWidth="1"/>
    <col min="5633" max="5633" width="32.28515625" style="2" bestFit="1" customWidth="1"/>
    <col min="5634" max="5634" width="32" style="2" customWidth="1"/>
    <col min="5635" max="5635" width="20.28515625" style="2" bestFit="1" customWidth="1"/>
    <col min="5636" max="5636" width="29.42578125" style="2" customWidth="1"/>
    <col min="5637" max="5637" width="15.5703125" style="2" customWidth="1"/>
    <col min="5638" max="5638" width="13.42578125" style="2" customWidth="1"/>
    <col min="5639" max="5639" width="12" style="2" customWidth="1"/>
    <col min="5640" max="5640" width="8" style="2" customWidth="1"/>
    <col min="5641" max="5641" width="13.28515625" style="2" customWidth="1"/>
    <col min="5642" max="5643" width="5.42578125" style="2" customWidth="1"/>
    <col min="5644" max="5644" width="11.85546875" style="2" customWidth="1"/>
    <col min="5645" max="5646" width="5.42578125" style="2" customWidth="1"/>
    <col min="5647" max="5647" width="12.5703125" style="2" customWidth="1"/>
    <col min="5648" max="5649" width="5.42578125" style="2" customWidth="1"/>
    <col min="5650" max="5650" width="12.7109375" style="2" customWidth="1"/>
    <col min="5651" max="5651" width="12" style="2" customWidth="1"/>
    <col min="5652" max="5652" width="7.7109375" style="2" customWidth="1"/>
    <col min="5653" max="5653" width="17.7109375" style="2" customWidth="1"/>
    <col min="5654" max="5654" width="17.42578125" style="2" customWidth="1"/>
    <col min="5655" max="5887" width="8.85546875" style="2"/>
    <col min="5888" max="5888" width="5.28515625" style="2" customWidth="1"/>
    <col min="5889" max="5889" width="32.28515625" style="2" bestFit="1" customWidth="1"/>
    <col min="5890" max="5890" width="32" style="2" customWidth="1"/>
    <col min="5891" max="5891" width="20.28515625" style="2" bestFit="1" customWidth="1"/>
    <col min="5892" max="5892" width="29.42578125" style="2" customWidth="1"/>
    <col min="5893" max="5893" width="15.5703125" style="2" customWidth="1"/>
    <col min="5894" max="5894" width="13.42578125" style="2" customWidth="1"/>
    <col min="5895" max="5895" width="12" style="2" customWidth="1"/>
    <col min="5896" max="5896" width="8" style="2" customWidth="1"/>
    <col min="5897" max="5897" width="13.28515625" style="2" customWidth="1"/>
    <col min="5898" max="5899" width="5.42578125" style="2" customWidth="1"/>
    <col min="5900" max="5900" width="11.85546875" style="2" customWidth="1"/>
    <col min="5901" max="5902" width="5.42578125" style="2" customWidth="1"/>
    <col min="5903" max="5903" width="12.5703125" style="2" customWidth="1"/>
    <col min="5904" max="5905" width="5.42578125" style="2" customWidth="1"/>
    <col min="5906" max="5906" width="12.7109375" style="2" customWidth="1"/>
    <col min="5907" max="5907" width="12" style="2" customWidth="1"/>
    <col min="5908" max="5908" width="7.7109375" style="2" customWidth="1"/>
    <col min="5909" max="5909" width="17.7109375" style="2" customWidth="1"/>
    <col min="5910" max="5910" width="17.42578125" style="2" customWidth="1"/>
    <col min="5911" max="6143" width="8.85546875" style="2"/>
    <col min="6144" max="6144" width="5.28515625" style="2" customWidth="1"/>
    <col min="6145" max="6145" width="32.28515625" style="2" bestFit="1" customWidth="1"/>
    <col min="6146" max="6146" width="32" style="2" customWidth="1"/>
    <col min="6147" max="6147" width="20.28515625" style="2" bestFit="1" customWidth="1"/>
    <col min="6148" max="6148" width="29.42578125" style="2" customWidth="1"/>
    <col min="6149" max="6149" width="15.5703125" style="2" customWidth="1"/>
    <col min="6150" max="6150" width="13.42578125" style="2" customWidth="1"/>
    <col min="6151" max="6151" width="12" style="2" customWidth="1"/>
    <col min="6152" max="6152" width="8" style="2" customWidth="1"/>
    <col min="6153" max="6153" width="13.28515625" style="2" customWidth="1"/>
    <col min="6154" max="6155" width="5.42578125" style="2" customWidth="1"/>
    <col min="6156" max="6156" width="11.85546875" style="2" customWidth="1"/>
    <col min="6157" max="6158" width="5.42578125" style="2" customWidth="1"/>
    <col min="6159" max="6159" width="12.5703125" style="2" customWidth="1"/>
    <col min="6160" max="6161" width="5.42578125" style="2" customWidth="1"/>
    <col min="6162" max="6162" width="12.7109375" style="2" customWidth="1"/>
    <col min="6163" max="6163" width="12" style="2" customWidth="1"/>
    <col min="6164" max="6164" width="7.7109375" style="2" customWidth="1"/>
    <col min="6165" max="6165" width="17.7109375" style="2" customWidth="1"/>
    <col min="6166" max="6166" width="17.42578125" style="2" customWidth="1"/>
    <col min="6167" max="6399" width="8.85546875" style="2"/>
    <col min="6400" max="6400" width="5.28515625" style="2" customWidth="1"/>
    <col min="6401" max="6401" width="32.28515625" style="2" bestFit="1" customWidth="1"/>
    <col min="6402" max="6402" width="32" style="2" customWidth="1"/>
    <col min="6403" max="6403" width="20.28515625" style="2" bestFit="1" customWidth="1"/>
    <col min="6404" max="6404" width="29.42578125" style="2" customWidth="1"/>
    <col min="6405" max="6405" width="15.5703125" style="2" customWidth="1"/>
    <col min="6406" max="6406" width="13.42578125" style="2" customWidth="1"/>
    <col min="6407" max="6407" width="12" style="2" customWidth="1"/>
    <col min="6408" max="6408" width="8" style="2" customWidth="1"/>
    <col min="6409" max="6409" width="13.28515625" style="2" customWidth="1"/>
    <col min="6410" max="6411" width="5.42578125" style="2" customWidth="1"/>
    <col min="6412" max="6412" width="11.85546875" style="2" customWidth="1"/>
    <col min="6413" max="6414" width="5.42578125" style="2" customWidth="1"/>
    <col min="6415" max="6415" width="12.5703125" style="2" customWidth="1"/>
    <col min="6416" max="6417" width="5.42578125" style="2" customWidth="1"/>
    <col min="6418" max="6418" width="12.7109375" style="2" customWidth="1"/>
    <col min="6419" max="6419" width="12" style="2" customWidth="1"/>
    <col min="6420" max="6420" width="7.7109375" style="2" customWidth="1"/>
    <col min="6421" max="6421" width="17.7109375" style="2" customWidth="1"/>
    <col min="6422" max="6422" width="17.42578125" style="2" customWidth="1"/>
    <col min="6423" max="6655" width="8.85546875" style="2"/>
    <col min="6656" max="6656" width="5.28515625" style="2" customWidth="1"/>
    <col min="6657" max="6657" width="32.28515625" style="2" bestFit="1" customWidth="1"/>
    <col min="6658" max="6658" width="32" style="2" customWidth="1"/>
    <col min="6659" max="6659" width="20.28515625" style="2" bestFit="1" customWidth="1"/>
    <col min="6660" max="6660" width="29.42578125" style="2" customWidth="1"/>
    <col min="6661" max="6661" width="15.5703125" style="2" customWidth="1"/>
    <col min="6662" max="6662" width="13.42578125" style="2" customWidth="1"/>
    <col min="6663" max="6663" width="12" style="2" customWidth="1"/>
    <col min="6664" max="6664" width="8" style="2" customWidth="1"/>
    <col min="6665" max="6665" width="13.28515625" style="2" customWidth="1"/>
    <col min="6666" max="6667" width="5.42578125" style="2" customWidth="1"/>
    <col min="6668" max="6668" width="11.85546875" style="2" customWidth="1"/>
    <col min="6669" max="6670" width="5.42578125" style="2" customWidth="1"/>
    <col min="6671" max="6671" width="12.5703125" style="2" customWidth="1"/>
    <col min="6672" max="6673" width="5.42578125" style="2" customWidth="1"/>
    <col min="6674" max="6674" width="12.7109375" style="2" customWidth="1"/>
    <col min="6675" max="6675" width="12" style="2" customWidth="1"/>
    <col min="6676" max="6676" width="7.7109375" style="2" customWidth="1"/>
    <col min="6677" max="6677" width="17.7109375" style="2" customWidth="1"/>
    <col min="6678" max="6678" width="17.42578125" style="2" customWidth="1"/>
    <col min="6679" max="6911" width="8.85546875" style="2"/>
    <col min="6912" max="6912" width="5.28515625" style="2" customWidth="1"/>
    <col min="6913" max="6913" width="32.28515625" style="2" bestFit="1" customWidth="1"/>
    <col min="6914" max="6914" width="32" style="2" customWidth="1"/>
    <col min="6915" max="6915" width="20.28515625" style="2" bestFit="1" customWidth="1"/>
    <col min="6916" max="6916" width="29.42578125" style="2" customWidth="1"/>
    <col min="6917" max="6917" width="15.5703125" style="2" customWidth="1"/>
    <col min="6918" max="6918" width="13.42578125" style="2" customWidth="1"/>
    <col min="6919" max="6919" width="12" style="2" customWidth="1"/>
    <col min="6920" max="6920" width="8" style="2" customWidth="1"/>
    <col min="6921" max="6921" width="13.28515625" style="2" customWidth="1"/>
    <col min="6922" max="6923" width="5.42578125" style="2" customWidth="1"/>
    <col min="6924" max="6924" width="11.85546875" style="2" customWidth="1"/>
    <col min="6925" max="6926" width="5.42578125" style="2" customWidth="1"/>
    <col min="6927" max="6927" width="12.5703125" style="2" customWidth="1"/>
    <col min="6928" max="6929" width="5.42578125" style="2" customWidth="1"/>
    <col min="6930" max="6930" width="12.7109375" style="2" customWidth="1"/>
    <col min="6931" max="6931" width="12" style="2" customWidth="1"/>
    <col min="6932" max="6932" width="7.7109375" style="2" customWidth="1"/>
    <col min="6933" max="6933" width="17.7109375" style="2" customWidth="1"/>
    <col min="6934" max="6934" width="17.42578125" style="2" customWidth="1"/>
    <col min="6935" max="7167" width="8.85546875" style="2"/>
    <col min="7168" max="7168" width="5.28515625" style="2" customWidth="1"/>
    <col min="7169" max="7169" width="32.28515625" style="2" bestFit="1" customWidth="1"/>
    <col min="7170" max="7170" width="32" style="2" customWidth="1"/>
    <col min="7171" max="7171" width="20.28515625" style="2" bestFit="1" customWidth="1"/>
    <col min="7172" max="7172" width="29.42578125" style="2" customWidth="1"/>
    <col min="7173" max="7173" width="15.5703125" style="2" customWidth="1"/>
    <col min="7174" max="7174" width="13.42578125" style="2" customWidth="1"/>
    <col min="7175" max="7175" width="12" style="2" customWidth="1"/>
    <col min="7176" max="7176" width="8" style="2" customWidth="1"/>
    <col min="7177" max="7177" width="13.28515625" style="2" customWidth="1"/>
    <col min="7178" max="7179" width="5.42578125" style="2" customWidth="1"/>
    <col min="7180" max="7180" width="11.85546875" style="2" customWidth="1"/>
    <col min="7181" max="7182" width="5.42578125" style="2" customWidth="1"/>
    <col min="7183" max="7183" width="12.5703125" style="2" customWidth="1"/>
    <col min="7184" max="7185" width="5.42578125" style="2" customWidth="1"/>
    <col min="7186" max="7186" width="12.7109375" style="2" customWidth="1"/>
    <col min="7187" max="7187" width="12" style="2" customWidth="1"/>
    <col min="7188" max="7188" width="7.7109375" style="2" customWidth="1"/>
    <col min="7189" max="7189" width="17.7109375" style="2" customWidth="1"/>
    <col min="7190" max="7190" width="17.42578125" style="2" customWidth="1"/>
    <col min="7191" max="7423" width="8.85546875" style="2"/>
    <col min="7424" max="7424" width="5.28515625" style="2" customWidth="1"/>
    <col min="7425" max="7425" width="32.28515625" style="2" bestFit="1" customWidth="1"/>
    <col min="7426" max="7426" width="32" style="2" customWidth="1"/>
    <col min="7427" max="7427" width="20.28515625" style="2" bestFit="1" customWidth="1"/>
    <col min="7428" max="7428" width="29.42578125" style="2" customWidth="1"/>
    <col min="7429" max="7429" width="15.5703125" style="2" customWidth="1"/>
    <col min="7430" max="7430" width="13.42578125" style="2" customWidth="1"/>
    <col min="7431" max="7431" width="12" style="2" customWidth="1"/>
    <col min="7432" max="7432" width="8" style="2" customWidth="1"/>
    <col min="7433" max="7433" width="13.28515625" style="2" customWidth="1"/>
    <col min="7434" max="7435" width="5.42578125" style="2" customWidth="1"/>
    <col min="7436" max="7436" width="11.85546875" style="2" customWidth="1"/>
    <col min="7437" max="7438" width="5.42578125" style="2" customWidth="1"/>
    <col min="7439" max="7439" width="12.5703125" style="2" customWidth="1"/>
    <col min="7440" max="7441" width="5.42578125" style="2" customWidth="1"/>
    <col min="7442" max="7442" width="12.7109375" style="2" customWidth="1"/>
    <col min="7443" max="7443" width="12" style="2" customWidth="1"/>
    <col min="7444" max="7444" width="7.7109375" style="2" customWidth="1"/>
    <col min="7445" max="7445" width="17.7109375" style="2" customWidth="1"/>
    <col min="7446" max="7446" width="17.42578125" style="2" customWidth="1"/>
    <col min="7447" max="7679" width="8.85546875" style="2"/>
    <col min="7680" max="7680" width="5.28515625" style="2" customWidth="1"/>
    <col min="7681" max="7681" width="32.28515625" style="2" bestFit="1" customWidth="1"/>
    <col min="7682" max="7682" width="32" style="2" customWidth="1"/>
    <col min="7683" max="7683" width="20.28515625" style="2" bestFit="1" customWidth="1"/>
    <col min="7684" max="7684" width="29.42578125" style="2" customWidth="1"/>
    <col min="7685" max="7685" width="15.5703125" style="2" customWidth="1"/>
    <col min="7686" max="7686" width="13.42578125" style="2" customWidth="1"/>
    <col min="7687" max="7687" width="12" style="2" customWidth="1"/>
    <col min="7688" max="7688" width="8" style="2" customWidth="1"/>
    <col min="7689" max="7689" width="13.28515625" style="2" customWidth="1"/>
    <col min="7690" max="7691" width="5.42578125" style="2" customWidth="1"/>
    <col min="7692" max="7692" width="11.85546875" style="2" customWidth="1"/>
    <col min="7693" max="7694" width="5.42578125" style="2" customWidth="1"/>
    <col min="7695" max="7695" width="12.5703125" style="2" customWidth="1"/>
    <col min="7696" max="7697" width="5.42578125" style="2" customWidth="1"/>
    <col min="7698" max="7698" width="12.7109375" style="2" customWidth="1"/>
    <col min="7699" max="7699" width="12" style="2" customWidth="1"/>
    <col min="7700" max="7700" width="7.7109375" style="2" customWidth="1"/>
    <col min="7701" max="7701" width="17.7109375" style="2" customWidth="1"/>
    <col min="7702" max="7702" width="17.42578125" style="2" customWidth="1"/>
    <col min="7703" max="7935" width="8.85546875" style="2"/>
    <col min="7936" max="7936" width="5.28515625" style="2" customWidth="1"/>
    <col min="7937" max="7937" width="32.28515625" style="2" bestFit="1" customWidth="1"/>
    <col min="7938" max="7938" width="32" style="2" customWidth="1"/>
    <col min="7939" max="7939" width="20.28515625" style="2" bestFit="1" customWidth="1"/>
    <col min="7940" max="7940" width="29.42578125" style="2" customWidth="1"/>
    <col min="7941" max="7941" width="15.5703125" style="2" customWidth="1"/>
    <col min="7942" max="7942" width="13.42578125" style="2" customWidth="1"/>
    <col min="7943" max="7943" width="12" style="2" customWidth="1"/>
    <col min="7944" max="7944" width="8" style="2" customWidth="1"/>
    <col min="7945" max="7945" width="13.28515625" style="2" customWidth="1"/>
    <col min="7946" max="7947" width="5.42578125" style="2" customWidth="1"/>
    <col min="7948" max="7948" width="11.85546875" style="2" customWidth="1"/>
    <col min="7949" max="7950" width="5.42578125" style="2" customWidth="1"/>
    <col min="7951" max="7951" width="12.5703125" style="2" customWidth="1"/>
    <col min="7952" max="7953" width="5.42578125" style="2" customWidth="1"/>
    <col min="7954" max="7954" width="12.7109375" style="2" customWidth="1"/>
    <col min="7955" max="7955" width="12" style="2" customWidth="1"/>
    <col min="7956" max="7956" width="7.7109375" style="2" customWidth="1"/>
    <col min="7957" max="7957" width="17.7109375" style="2" customWidth="1"/>
    <col min="7958" max="7958" width="17.42578125" style="2" customWidth="1"/>
    <col min="7959" max="8191" width="8.85546875" style="2"/>
    <col min="8192" max="8192" width="5.28515625" style="2" customWidth="1"/>
    <col min="8193" max="8193" width="32.28515625" style="2" bestFit="1" customWidth="1"/>
    <col min="8194" max="8194" width="32" style="2" customWidth="1"/>
    <col min="8195" max="8195" width="20.28515625" style="2" bestFit="1" customWidth="1"/>
    <col min="8196" max="8196" width="29.42578125" style="2" customWidth="1"/>
    <col min="8197" max="8197" width="15.5703125" style="2" customWidth="1"/>
    <col min="8198" max="8198" width="13.42578125" style="2" customWidth="1"/>
    <col min="8199" max="8199" width="12" style="2" customWidth="1"/>
    <col min="8200" max="8200" width="8" style="2" customWidth="1"/>
    <col min="8201" max="8201" width="13.28515625" style="2" customWidth="1"/>
    <col min="8202" max="8203" width="5.42578125" style="2" customWidth="1"/>
    <col min="8204" max="8204" width="11.85546875" style="2" customWidth="1"/>
    <col min="8205" max="8206" width="5.42578125" style="2" customWidth="1"/>
    <col min="8207" max="8207" width="12.5703125" style="2" customWidth="1"/>
    <col min="8208" max="8209" width="5.42578125" style="2" customWidth="1"/>
    <col min="8210" max="8210" width="12.7109375" style="2" customWidth="1"/>
    <col min="8211" max="8211" width="12" style="2" customWidth="1"/>
    <col min="8212" max="8212" width="7.7109375" style="2" customWidth="1"/>
    <col min="8213" max="8213" width="17.7109375" style="2" customWidth="1"/>
    <col min="8214" max="8214" width="17.42578125" style="2" customWidth="1"/>
    <col min="8215" max="8447" width="8.85546875" style="2"/>
    <col min="8448" max="8448" width="5.28515625" style="2" customWidth="1"/>
    <col min="8449" max="8449" width="32.28515625" style="2" bestFit="1" customWidth="1"/>
    <col min="8450" max="8450" width="32" style="2" customWidth="1"/>
    <col min="8451" max="8451" width="20.28515625" style="2" bestFit="1" customWidth="1"/>
    <col min="8452" max="8452" width="29.42578125" style="2" customWidth="1"/>
    <col min="8453" max="8453" width="15.5703125" style="2" customWidth="1"/>
    <col min="8454" max="8454" width="13.42578125" style="2" customWidth="1"/>
    <col min="8455" max="8455" width="12" style="2" customWidth="1"/>
    <col min="8456" max="8456" width="8" style="2" customWidth="1"/>
    <col min="8457" max="8457" width="13.28515625" style="2" customWidth="1"/>
    <col min="8458" max="8459" width="5.42578125" style="2" customWidth="1"/>
    <col min="8460" max="8460" width="11.85546875" style="2" customWidth="1"/>
    <col min="8461" max="8462" width="5.42578125" style="2" customWidth="1"/>
    <col min="8463" max="8463" width="12.5703125" style="2" customWidth="1"/>
    <col min="8464" max="8465" width="5.42578125" style="2" customWidth="1"/>
    <col min="8466" max="8466" width="12.7109375" style="2" customWidth="1"/>
    <col min="8467" max="8467" width="12" style="2" customWidth="1"/>
    <col min="8468" max="8468" width="7.7109375" style="2" customWidth="1"/>
    <col min="8469" max="8469" width="17.7109375" style="2" customWidth="1"/>
    <col min="8470" max="8470" width="17.42578125" style="2" customWidth="1"/>
    <col min="8471" max="8703" width="8.85546875" style="2"/>
    <col min="8704" max="8704" width="5.28515625" style="2" customWidth="1"/>
    <col min="8705" max="8705" width="32.28515625" style="2" bestFit="1" customWidth="1"/>
    <col min="8706" max="8706" width="32" style="2" customWidth="1"/>
    <col min="8707" max="8707" width="20.28515625" style="2" bestFit="1" customWidth="1"/>
    <col min="8708" max="8708" width="29.42578125" style="2" customWidth="1"/>
    <col min="8709" max="8709" width="15.5703125" style="2" customWidth="1"/>
    <col min="8710" max="8710" width="13.42578125" style="2" customWidth="1"/>
    <col min="8711" max="8711" width="12" style="2" customWidth="1"/>
    <col min="8712" max="8712" width="8" style="2" customWidth="1"/>
    <col min="8713" max="8713" width="13.28515625" style="2" customWidth="1"/>
    <col min="8714" max="8715" width="5.42578125" style="2" customWidth="1"/>
    <col min="8716" max="8716" width="11.85546875" style="2" customWidth="1"/>
    <col min="8717" max="8718" width="5.42578125" style="2" customWidth="1"/>
    <col min="8719" max="8719" width="12.5703125" style="2" customWidth="1"/>
    <col min="8720" max="8721" width="5.42578125" style="2" customWidth="1"/>
    <col min="8722" max="8722" width="12.7109375" style="2" customWidth="1"/>
    <col min="8723" max="8723" width="12" style="2" customWidth="1"/>
    <col min="8724" max="8724" width="7.7109375" style="2" customWidth="1"/>
    <col min="8725" max="8725" width="17.7109375" style="2" customWidth="1"/>
    <col min="8726" max="8726" width="17.42578125" style="2" customWidth="1"/>
    <col min="8727" max="8959" width="8.85546875" style="2"/>
    <col min="8960" max="8960" width="5.28515625" style="2" customWidth="1"/>
    <col min="8961" max="8961" width="32.28515625" style="2" bestFit="1" customWidth="1"/>
    <col min="8962" max="8962" width="32" style="2" customWidth="1"/>
    <col min="8963" max="8963" width="20.28515625" style="2" bestFit="1" customWidth="1"/>
    <col min="8964" max="8964" width="29.42578125" style="2" customWidth="1"/>
    <col min="8965" max="8965" width="15.5703125" style="2" customWidth="1"/>
    <col min="8966" max="8966" width="13.42578125" style="2" customWidth="1"/>
    <col min="8967" max="8967" width="12" style="2" customWidth="1"/>
    <col min="8968" max="8968" width="8" style="2" customWidth="1"/>
    <col min="8969" max="8969" width="13.28515625" style="2" customWidth="1"/>
    <col min="8970" max="8971" width="5.42578125" style="2" customWidth="1"/>
    <col min="8972" max="8972" width="11.85546875" style="2" customWidth="1"/>
    <col min="8973" max="8974" width="5.42578125" style="2" customWidth="1"/>
    <col min="8975" max="8975" width="12.5703125" style="2" customWidth="1"/>
    <col min="8976" max="8977" width="5.42578125" style="2" customWidth="1"/>
    <col min="8978" max="8978" width="12.7109375" style="2" customWidth="1"/>
    <col min="8979" max="8979" width="12" style="2" customWidth="1"/>
    <col min="8980" max="8980" width="7.7109375" style="2" customWidth="1"/>
    <col min="8981" max="8981" width="17.7109375" style="2" customWidth="1"/>
    <col min="8982" max="8982" width="17.42578125" style="2" customWidth="1"/>
    <col min="8983" max="9215" width="8.85546875" style="2"/>
    <col min="9216" max="9216" width="5.28515625" style="2" customWidth="1"/>
    <col min="9217" max="9217" width="32.28515625" style="2" bestFit="1" customWidth="1"/>
    <col min="9218" max="9218" width="32" style="2" customWidth="1"/>
    <col min="9219" max="9219" width="20.28515625" style="2" bestFit="1" customWidth="1"/>
    <col min="9220" max="9220" width="29.42578125" style="2" customWidth="1"/>
    <col min="9221" max="9221" width="15.5703125" style="2" customWidth="1"/>
    <col min="9222" max="9222" width="13.42578125" style="2" customWidth="1"/>
    <col min="9223" max="9223" width="12" style="2" customWidth="1"/>
    <col min="9224" max="9224" width="8" style="2" customWidth="1"/>
    <col min="9225" max="9225" width="13.28515625" style="2" customWidth="1"/>
    <col min="9226" max="9227" width="5.42578125" style="2" customWidth="1"/>
    <col min="9228" max="9228" width="11.85546875" style="2" customWidth="1"/>
    <col min="9229" max="9230" width="5.42578125" style="2" customWidth="1"/>
    <col min="9231" max="9231" width="12.5703125" style="2" customWidth="1"/>
    <col min="9232" max="9233" width="5.42578125" style="2" customWidth="1"/>
    <col min="9234" max="9234" width="12.7109375" style="2" customWidth="1"/>
    <col min="9235" max="9235" width="12" style="2" customWidth="1"/>
    <col min="9236" max="9236" width="7.7109375" style="2" customWidth="1"/>
    <col min="9237" max="9237" width="17.7109375" style="2" customWidth="1"/>
    <col min="9238" max="9238" width="17.42578125" style="2" customWidth="1"/>
    <col min="9239" max="9471" width="8.85546875" style="2"/>
    <col min="9472" max="9472" width="5.28515625" style="2" customWidth="1"/>
    <col min="9473" max="9473" width="32.28515625" style="2" bestFit="1" customWidth="1"/>
    <col min="9474" max="9474" width="32" style="2" customWidth="1"/>
    <col min="9475" max="9475" width="20.28515625" style="2" bestFit="1" customWidth="1"/>
    <col min="9476" max="9476" width="29.42578125" style="2" customWidth="1"/>
    <col min="9477" max="9477" width="15.5703125" style="2" customWidth="1"/>
    <col min="9478" max="9478" width="13.42578125" style="2" customWidth="1"/>
    <col min="9479" max="9479" width="12" style="2" customWidth="1"/>
    <col min="9480" max="9480" width="8" style="2" customWidth="1"/>
    <col min="9481" max="9481" width="13.28515625" style="2" customWidth="1"/>
    <col min="9482" max="9483" width="5.42578125" style="2" customWidth="1"/>
    <col min="9484" max="9484" width="11.85546875" style="2" customWidth="1"/>
    <col min="9485" max="9486" width="5.42578125" style="2" customWidth="1"/>
    <col min="9487" max="9487" width="12.5703125" style="2" customWidth="1"/>
    <col min="9488" max="9489" width="5.42578125" style="2" customWidth="1"/>
    <col min="9490" max="9490" width="12.7109375" style="2" customWidth="1"/>
    <col min="9491" max="9491" width="12" style="2" customWidth="1"/>
    <col min="9492" max="9492" width="7.7109375" style="2" customWidth="1"/>
    <col min="9493" max="9493" width="17.7109375" style="2" customWidth="1"/>
    <col min="9494" max="9494" width="17.42578125" style="2" customWidth="1"/>
    <col min="9495" max="9727" width="8.85546875" style="2"/>
    <col min="9728" max="9728" width="5.28515625" style="2" customWidth="1"/>
    <col min="9729" max="9729" width="32.28515625" style="2" bestFit="1" customWidth="1"/>
    <col min="9730" max="9730" width="32" style="2" customWidth="1"/>
    <col min="9731" max="9731" width="20.28515625" style="2" bestFit="1" customWidth="1"/>
    <col min="9732" max="9732" width="29.42578125" style="2" customWidth="1"/>
    <col min="9733" max="9733" width="15.5703125" style="2" customWidth="1"/>
    <col min="9734" max="9734" width="13.42578125" style="2" customWidth="1"/>
    <col min="9735" max="9735" width="12" style="2" customWidth="1"/>
    <col min="9736" max="9736" width="8" style="2" customWidth="1"/>
    <col min="9737" max="9737" width="13.28515625" style="2" customWidth="1"/>
    <col min="9738" max="9739" width="5.42578125" style="2" customWidth="1"/>
    <col min="9740" max="9740" width="11.85546875" style="2" customWidth="1"/>
    <col min="9741" max="9742" width="5.42578125" style="2" customWidth="1"/>
    <col min="9743" max="9743" width="12.5703125" style="2" customWidth="1"/>
    <col min="9744" max="9745" width="5.42578125" style="2" customWidth="1"/>
    <col min="9746" max="9746" width="12.7109375" style="2" customWidth="1"/>
    <col min="9747" max="9747" width="12" style="2" customWidth="1"/>
    <col min="9748" max="9748" width="7.7109375" style="2" customWidth="1"/>
    <col min="9749" max="9749" width="17.7109375" style="2" customWidth="1"/>
    <col min="9750" max="9750" width="17.42578125" style="2" customWidth="1"/>
    <col min="9751" max="9983" width="8.85546875" style="2"/>
    <col min="9984" max="9984" width="5.28515625" style="2" customWidth="1"/>
    <col min="9985" max="9985" width="32.28515625" style="2" bestFit="1" customWidth="1"/>
    <col min="9986" max="9986" width="32" style="2" customWidth="1"/>
    <col min="9987" max="9987" width="20.28515625" style="2" bestFit="1" customWidth="1"/>
    <col min="9988" max="9988" width="29.42578125" style="2" customWidth="1"/>
    <col min="9989" max="9989" width="15.5703125" style="2" customWidth="1"/>
    <col min="9990" max="9990" width="13.42578125" style="2" customWidth="1"/>
    <col min="9991" max="9991" width="12" style="2" customWidth="1"/>
    <col min="9992" max="9992" width="8" style="2" customWidth="1"/>
    <col min="9993" max="9993" width="13.28515625" style="2" customWidth="1"/>
    <col min="9994" max="9995" width="5.42578125" style="2" customWidth="1"/>
    <col min="9996" max="9996" width="11.85546875" style="2" customWidth="1"/>
    <col min="9997" max="9998" width="5.42578125" style="2" customWidth="1"/>
    <col min="9999" max="9999" width="12.5703125" style="2" customWidth="1"/>
    <col min="10000" max="10001" width="5.42578125" style="2" customWidth="1"/>
    <col min="10002" max="10002" width="12.7109375" style="2" customWidth="1"/>
    <col min="10003" max="10003" width="12" style="2" customWidth="1"/>
    <col min="10004" max="10004" width="7.7109375" style="2" customWidth="1"/>
    <col min="10005" max="10005" width="17.7109375" style="2" customWidth="1"/>
    <col min="10006" max="10006" width="17.42578125" style="2" customWidth="1"/>
    <col min="10007" max="10239" width="8.85546875" style="2"/>
    <col min="10240" max="10240" width="5.28515625" style="2" customWidth="1"/>
    <col min="10241" max="10241" width="32.28515625" style="2" bestFit="1" customWidth="1"/>
    <col min="10242" max="10242" width="32" style="2" customWidth="1"/>
    <col min="10243" max="10243" width="20.28515625" style="2" bestFit="1" customWidth="1"/>
    <col min="10244" max="10244" width="29.42578125" style="2" customWidth="1"/>
    <col min="10245" max="10245" width="15.5703125" style="2" customWidth="1"/>
    <col min="10246" max="10246" width="13.42578125" style="2" customWidth="1"/>
    <col min="10247" max="10247" width="12" style="2" customWidth="1"/>
    <col min="10248" max="10248" width="8" style="2" customWidth="1"/>
    <col min="10249" max="10249" width="13.28515625" style="2" customWidth="1"/>
    <col min="10250" max="10251" width="5.42578125" style="2" customWidth="1"/>
    <col min="10252" max="10252" width="11.85546875" style="2" customWidth="1"/>
    <col min="10253" max="10254" width="5.42578125" style="2" customWidth="1"/>
    <col min="10255" max="10255" width="12.5703125" style="2" customWidth="1"/>
    <col min="10256" max="10257" width="5.42578125" style="2" customWidth="1"/>
    <col min="10258" max="10258" width="12.7109375" style="2" customWidth="1"/>
    <col min="10259" max="10259" width="12" style="2" customWidth="1"/>
    <col min="10260" max="10260" width="7.7109375" style="2" customWidth="1"/>
    <col min="10261" max="10261" width="17.7109375" style="2" customWidth="1"/>
    <col min="10262" max="10262" width="17.42578125" style="2" customWidth="1"/>
    <col min="10263" max="10495" width="8.85546875" style="2"/>
    <col min="10496" max="10496" width="5.28515625" style="2" customWidth="1"/>
    <col min="10497" max="10497" width="32.28515625" style="2" bestFit="1" customWidth="1"/>
    <col min="10498" max="10498" width="32" style="2" customWidth="1"/>
    <col min="10499" max="10499" width="20.28515625" style="2" bestFit="1" customWidth="1"/>
    <col min="10500" max="10500" width="29.42578125" style="2" customWidth="1"/>
    <col min="10501" max="10501" width="15.5703125" style="2" customWidth="1"/>
    <col min="10502" max="10502" width="13.42578125" style="2" customWidth="1"/>
    <col min="10503" max="10503" width="12" style="2" customWidth="1"/>
    <col min="10504" max="10504" width="8" style="2" customWidth="1"/>
    <col min="10505" max="10505" width="13.28515625" style="2" customWidth="1"/>
    <col min="10506" max="10507" width="5.42578125" style="2" customWidth="1"/>
    <col min="10508" max="10508" width="11.85546875" style="2" customWidth="1"/>
    <col min="10509" max="10510" width="5.42578125" style="2" customWidth="1"/>
    <col min="10511" max="10511" width="12.5703125" style="2" customWidth="1"/>
    <col min="10512" max="10513" width="5.42578125" style="2" customWidth="1"/>
    <col min="10514" max="10514" width="12.7109375" style="2" customWidth="1"/>
    <col min="10515" max="10515" width="12" style="2" customWidth="1"/>
    <col min="10516" max="10516" width="7.7109375" style="2" customWidth="1"/>
    <col min="10517" max="10517" width="17.7109375" style="2" customWidth="1"/>
    <col min="10518" max="10518" width="17.42578125" style="2" customWidth="1"/>
    <col min="10519" max="10751" width="8.85546875" style="2"/>
    <col min="10752" max="10752" width="5.28515625" style="2" customWidth="1"/>
    <col min="10753" max="10753" width="32.28515625" style="2" bestFit="1" customWidth="1"/>
    <col min="10754" max="10754" width="32" style="2" customWidth="1"/>
    <col min="10755" max="10755" width="20.28515625" style="2" bestFit="1" customWidth="1"/>
    <col min="10756" max="10756" width="29.42578125" style="2" customWidth="1"/>
    <col min="10757" max="10757" width="15.5703125" style="2" customWidth="1"/>
    <col min="10758" max="10758" width="13.42578125" style="2" customWidth="1"/>
    <col min="10759" max="10759" width="12" style="2" customWidth="1"/>
    <col min="10760" max="10760" width="8" style="2" customWidth="1"/>
    <col min="10761" max="10761" width="13.28515625" style="2" customWidth="1"/>
    <col min="10762" max="10763" width="5.42578125" style="2" customWidth="1"/>
    <col min="10764" max="10764" width="11.85546875" style="2" customWidth="1"/>
    <col min="10765" max="10766" width="5.42578125" style="2" customWidth="1"/>
    <col min="10767" max="10767" width="12.5703125" style="2" customWidth="1"/>
    <col min="10768" max="10769" width="5.42578125" style="2" customWidth="1"/>
    <col min="10770" max="10770" width="12.7109375" style="2" customWidth="1"/>
    <col min="10771" max="10771" width="12" style="2" customWidth="1"/>
    <col min="10772" max="10772" width="7.7109375" style="2" customWidth="1"/>
    <col min="10773" max="10773" width="17.7109375" style="2" customWidth="1"/>
    <col min="10774" max="10774" width="17.42578125" style="2" customWidth="1"/>
    <col min="10775" max="11007" width="8.85546875" style="2"/>
    <col min="11008" max="11008" width="5.28515625" style="2" customWidth="1"/>
    <col min="11009" max="11009" width="32.28515625" style="2" bestFit="1" customWidth="1"/>
    <col min="11010" max="11010" width="32" style="2" customWidth="1"/>
    <col min="11011" max="11011" width="20.28515625" style="2" bestFit="1" customWidth="1"/>
    <col min="11012" max="11012" width="29.42578125" style="2" customWidth="1"/>
    <col min="11013" max="11013" width="15.5703125" style="2" customWidth="1"/>
    <col min="11014" max="11014" width="13.42578125" style="2" customWidth="1"/>
    <col min="11015" max="11015" width="12" style="2" customWidth="1"/>
    <col min="11016" max="11016" width="8" style="2" customWidth="1"/>
    <col min="11017" max="11017" width="13.28515625" style="2" customWidth="1"/>
    <col min="11018" max="11019" width="5.42578125" style="2" customWidth="1"/>
    <col min="11020" max="11020" width="11.85546875" style="2" customWidth="1"/>
    <col min="11021" max="11022" width="5.42578125" style="2" customWidth="1"/>
    <col min="11023" max="11023" width="12.5703125" style="2" customWidth="1"/>
    <col min="11024" max="11025" width="5.42578125" style="2" customWidth="1"/>
    <col min="11026" max="11026" width="12.7109375" style="2" customWidth="1"/>
    <col min="11027" max="11027" width="12" style="2" customWidth="1"/>
    <col min="11028" max="11028" width="7.7109375" style="2" customWidth="1"/>
    <col min="11029" max="11029" width="17.7109375" style="2" customWidth="1"/>
    <col min="11030" max="11030" width="17.42578125" style="2" customWidth="1"/>
    <col min="11031" max="11263" width="8.85546875" style="2"/>
    <col min="11264" max="11264" width="5.28515625" style="2" customWidth="1"/>
    <col min="11265" max="11265" width="32.28515625" style="2" bestFit="1" customWidth="1"/>
    <col min="11266" max="11266" width="32" style="2" customWidth="1"/>
    <col min="11267" max="11267" width="20.28515625" style="2" bestFit="1" customWidth="1"/>
    <col min="11268" max="11268" width="29.42578125" style="2" customWidth="1"/>
    <col min="11269" max="11269" width="15.5703125" style="2" customWidth="1"/>
    <col min="11270" max="11270" width="13.42578125" style="2" customWidth="1"/>
    <col min="11271" max="11271" width="12" style="2" customWidth="1"/>
    <col min="11272" max="11272" width="8" style="2" customWidth="1"/>
    <col min="11273" max="11273" width="13.28515625" style="2" customWidth="1"/>
    <col min="11274" max="11275" width="5.42578125" style="2" customWidth="1"/>
    <col min="11276" max="11276" width="11.85546875" style="2" customWidth="1"/>
    <col min="11277" max="11278" width="5.42578125" style="2" customWidth="1"/>
    <col min="11279" max="11279" width="12.5703125" style="2" customWidth="1"/>
    <col min="11280" max="11281" width="5.42578125" style="2" customWidth="1"/>
    <col min="11282" max="11282" width="12.7109375" style="2" customWidth="1"/>
    <col min="11283" max="11283" width="12" style="2" customWidth="1"/>
    <col min="11284" max="11284" width="7.7109375" style="2" customWidth="1"/>
    <col min="11285" max="11285" width="17.7109375" style="2" customWidth="1"/>
    <col min="11286" max="11286" width="17.42578125" style="2" customWidth="1"/>
    <col min="11287" max="11519" width="8.85546875" style="2"/>
    <col min="11520" max="11520" width="5.28515625" style="2" customWidth="1"/>
    <col min="11521" max="11521" width="32.28515625" style="2" bestFit="1" customWidth="1"/>
    <col min="11522" max="11522" width="32" style="2" customWidth="1"/>
    <col min="11523" max="11523" width="20.28515625" style="2" bestFit="1" customWidth="1"/>
    <col min="11524" max="11524" width="29.42578125" style="2" customWidth="1"/>
    <col min="11525" max="11525" width="15.5703125" style="2" customWidth="1"/>
    <col min="11526" max="11526" width="13.42578125" style="2" customWidth="1"/>
    <col min="11527" max="11527" width="12" style="2" customWidth="1"/>
    <col min="11528" max="11528" width="8" style="2" customWidth="1"/>
    <col min="11529" max="11529" width="13.28515625" style="2" customWidth="1"/>
    <col min="11530" max="11531" width="5.42578125" style="2" customWidth="1"/>
    <col min="11532" max="11532" width="11.85546875" style="2" customWidth="1"/>
    <col min="11533" max="11534" width="5.42578125" style="2" customWidth="1"/>
    <col min="11535" max="11535" width="12.5703125" style="2" customWidth="1"/>
    <col min="11536" max="11537" width="5.42578125" style="2" customWidth="1"/>
    <col min="11538" max="11538" width="12.7109375" style="2" customWidth="1"/>
    <col min="11539" max="11539" width="12" style="2" customWidth="1"/>
    <col min="11540" max="11540" width="7.7109375" style="2" customWidth="1"/>
    <col min="11541" max="11541" width="17.7109375" style="2" customWidth="1"/>
    <col min="11542" max="11542" width="17.42578125" style="2" customWidth="1"/>
    <col min="11543" max="11775" width="8.85546875" style="2"/>
    <col min="11776" max="11776" width="5.28515625" style="2" customWidth="1"/>
    <col min="11777" max="11777" width="32.28515625" style="2" bestFit="1" customWidth="1"/>
    <col min="11778" max="11778" width="32" style="2" customWidth="1"/>
    <col min="11779" max="11779" width="20.28515625" style="2" bestFit="1" customWidth="1"/>
    <col min="11780" max="11780" width="29.42578125" style="2" customWidth="1"/>
    <col min="11781" max="11781" width="15.5703125" style="2" customWidth="1"/>
    <col min="11782" max="11782" width="13.42578125" style="2" customWidth="1"/>
    <col min="11783" max="11783" width="12" style="2" customWidth="1"/>
    <col min="11784" max="11784" width="8" style="2" customWidth="1"/>
    <col min="11785" max="11785" width="13.28515625" style="2" customWidth="1"/>
    <col min="11786" max="11787" width="5.42578125" style="2" customWidth="1"/>
    <col min="11788" max="11788" width="11.85546875" style="2" customWidth="1"/>
    <col min="11789" max="11790" width="5.42578125" style="2" customWidth="1"/>
    <col min="11791" max="11791" width="12.5703125" style="2" customWidth="1"/>
    <col min="11792" max="11793" width="5.42578125" style="2" customWidth="1"/>
    <col min="11794" max="11794" width="12.7109375" style="2" customWidth="1"/>
    <col min="11795" max="11795" width="12" style="2" customWidth="1"/>
    <col min="11796" max="11796" width="7.7109375" style="2" customWidth="1"/>
    <col min="11797" max="11797" width="17.7109375" style="2" customWidth="1"/>
    <col min="11798" max="11798" width="17.42578125" style="2" customWidth="1"/>
    <col min="11799" max="12031" width="8.85546875" style="2"/>
    <col min="12032" max="12032" width="5.28515625" style="2" customWidth="1"/>
    <col min="12033" max="12033" width="32.28515625" style="2" bestFit="1" customWidth="1"/>
    <col min="12034" max="12034" width="32" style="2" customWidth="1"/>
    <col min="12035" max="12035" width="20.28515625" style="2" bestFit="1" customWidth="1"/>
    <col min="12036" max="12036" width="29.42578125" style="2" customWidth="1"/>
    <col min="12037" max="12037" width="15.5703125" style="2" customWidth="1"/>
    <col min="12038" max="12038" width="13.42578125" style="2" customWidth="1"/>
    <col min="12039" max="12039" width="12" style="2" customWidth="1"/>
    <col min="12040" max="12040" width="8" style="2" customWidth="1"/>
    <col min="12041" max="12041" width="13.28515625" style="2" customWidth="1"/>
    <col min="12042" max="12043" width="5.42578125" style="2" customWidth="1"/>
    <col min="12044" max="12044" width="11.85546875" style="2" customWidth="1"/>
    <col min="12045" max="12046" width="5.42578125" style="2" customWidth="1"/>
    <col min="12047" max="12047" width="12.5703125" style="2" customWidth="1"/>
    <col min="12048" max="12049" width="5.42578125" style="2" customWidth="1"/>
    <col min="12050" max="12050" width="12.7109375" style="2" customWidth="1"/>
    <col min="12051" max="12051" width="12" style="2" customWidth="1"/>
    <col min="12052" max="12052" width="7.7109375" style="2" customWidth="1"/>
    <col min="12053" max="12053" width="17.7109375" style="2" customWidth="1"/>
    <col min="12054" max="12054" width="17.42578125" style="2" customWidth="1"/>
    <col min="12055" max="12287" width="8.85546875" style="2"/>
    <col min="12288" max="12288" width="5.28515625" style="2" customWidth="1"/>
    <col min="12289" max="12289" width="32.28515625" style="2" bestFit="1" customWidth="1"/>
    <col min="12290" max="12290" width="32" style="2" customWidth="1"/>
    <col min="12291" max="12291" width="20.28515625" style="2" bestFit="1" customWidth="1"/>
    <col min="12292" max="12292" width="29.42578125" style="2" customWidth="1"/>
    <col min="12293" max="12293" width="15.5703125" style="2" customWidth="1"/>
    <col min="12294" max="12294" width="13.42578125" style="2" customWidth="1"/>
    <col min="12295" max="12295" width="12" style="2" customWidth="1"/>
    <col min="12296" max="12296" width="8" style="2" customWidth="1"/>
    <col min="12297" max="12297" width="13.28515625" style="2" customWidth="1"/>
    <col min="12298" max="12299" width="5.42578125" style="2" customWidth="1"/>
    <col min="12300" max="12300" width="11.85546875" style="2" customWidth="1"/>
    <col min="12301" max="12302" width="5.42578125" style="2" customWidth="1"/>
    <col min="12303" max="12303" width="12.5703125" style="2" customWidth="1"/>
    <col min="12304" max="12305" width="5.42578125" style="2" customWidth="1"/>
    <col min="12306" max="12306" width="12.7109375" style="2" customWidth="1"/>
    <col min="12307" max="12307" width="12" style="2" customWidth="1"/>
    <col min="12308" max="12308" width="7.7109375" style="2" customWidth="1"/>
    <col min="12309" max="12309" width="17.7109375" style="2" customWidth="1"/>
    <col min="12310" max="12310" width="17.42578125" style="2" customWidth="1"/>
    <col min="12311" max="12543" width="8.85546875" style="2"/>
    <col min="12544" max="12544" width="5.28515625" style="2" customWidth="1"/>
    <col min="12545" max="12545" width="32.28515625" style="2" bestFit="1" customWidth="1"/>
    <col min="12546" max="12546" width="32" style="2" customWidth="1"/>
    <col min="12547" max="12547" width="20.28515625" style="2" bestFit="1" customWidth="1"/>
    <col min="12548" max="12548" width="29.42578125" style="2" customWidth="1"/>
    <col min="12549" max="12549" width="15.5703125" style="2" customWidth="1"/>
    <col min="12550" max="12550" width="13.42578125" style="2" customWidth="1"/>
    <col min="12551" max="12551" width="12" style="2" customWidth="1"/>
    <col min="12552" max="12552" width="8" style="2" customWidth="1"/>
    <col min="12553" max="12553" width="13.28515625" style="2" customWidth="1"/>
    <col min="12554" max="12555" width="5.42578125" style="2" customWidth="1"/>
    <col min="12556" max="12556" width="11.85546875" style="2" customWidth="1"/>
    <col min="12557" max="12558" width="5.42578125" style="2" customWidth="1"/>
    <col min="12559" max="12559" width="12.5703125" style="2" customWidth="1"/>
    <col min="12560" max="12561" width="5.42578125" style="2" customWidth="1"/>
    <col min="12562" max="12562" width="12.7109375" style="2" customWidth="1"/>
    <col min="12563" max="12563" width="12" style="2" customWidth="1"/>
    <col min="12564" max="12564" width="7.7109375" style="2" customWidth="1"/>
    <col min="12565" max="12565" width="17.7109375" style="2" customWidth="1"/>
    <col min="12566" max="12566" width="17.42578125" style="2" customWidth="1"/>
    <col min="12567" max="12799" width="8.85546875" style="2"/>
    <col min="12800" max="12800" width="5.28515625" style="2" customWidth="1"/>
    <col min="12801" max="12801" width="32.28515625" style="2" bestFit="1" customWidth="1"/>
    <col min="12802" max="12802" width="32" style="2" customWidth="1"/>
    <col min="12803" max="12803" width="20.28515625" style="2" bestFit="1" customWidth="1"/>
    <col min="12804" max="12804" width="29.42578125" style="2" customWidth="1"/>
    <col min="12805" max="12805" width="15.5703125" style="2" customWidth="1"/>
    <col min="12806" max="12806" width="13.42578125" style="2" customWidth="1"/>
    <col min="12807" max="12807" width="12" style="2" customWidth="1"/>
    <col min="12808" max="12808" width="8" style="2" customWidth="1"/>
    <col min="12809" max="12809" width="13.28515625" style="2" customWidth="1"/>
    <col min="12810" max="12811" width="5.42578125" style="2" customWidth="1"/>
    <col min="12812" max="12812" width="11.85546875" style="2" customWidth="1"/>
    <col min="12813" max="12814" width="5.42578125" style="2" customWidth="1"/>
    <col min="12815" max="12815" width="12.5703125" style="2" customWidth="1"/>
    <col min="12816" max="12817" width="5.42578125" style="2" customWidth="1"/>
    <col min="12818" max="12818" width="12.7109375" style="2" customWidth="1"/>
    <col min="12819" max="12819" width="12" style="2" customWidth="1"/>
    <col min="12820" max="12820" width="7.7109375" style="2" customWidth="1"/>
    <col min="12821" max="12821" width="17.7109375" style="2" customWidth="1"/>
    <col min="12822" max="12822" width="17.42578125" style="2" customWidth="1"/>
    <col min="12823" max="13055" width="8.85546875" style="2"/>
    <col min="13056" max="13056" width="5.28515625" style="2" customWidth="1"/>
    <col min="13057" max="13057" width="32.28515625" style="2" bestFit="1" customWidth="1"/>
    <col min="13058" max="13058" width="32" style="2" customWidth="1"/>
    <col min="13059" max="13059" width="20.28515625" style="2" bestFit="1" customWidth="1"/>
    <col min="13060" max="13060" width="29.42578125" style="2" customWidth="1"/>
    <col min="13061" max="13061" width="15.5703125" style="2" customWidth="1"/>
    <col min="13062" max="13062" width="13.42578125" style="2" customWidth="1"/>
    <col min="13063" max="13063" width="12" style="2" customWidth="1"/>
    <col min="13064" max="13064" width="8" style="2" customWidth="1"/>
    <col min="13065" max="13065" width="13.28515625" style="2" customWidth="1"/>
    <col min="13066" max="13067" width="5.42578125" style="2" customWidth="1"/>
    <col min="13068" max="13068" width="11.85546875" style="2" customWidth="1"/>
    <col min="13069" max="13070" width="5.42578125" style="2" customWidth="1"/>
    <col min="13071" max="13071" width="12.5703125" style="2" customWidth="1"/>
    <col min="13072" max="13073" width="5.42578125" style="2" customWidth="1"/>
    <col min="13074" max="13074" width="12.7109375" style="2" customWidth="1"/>
    <col min="13075" max="13075" width="12" style="2" customWidth="1"/>
    <col min="13076" max="13076" width="7.7109375" style="2" customWidth="1"/>
    <col min="13077" max="13077" width="17.7109375" style="2" customWidth="1"/>
    <col min="13078" max="13078" width="17.42578125" style="2" customWidth="1"/>
    <col min="13079" max="13311" width="8.85546875" style="2"/>
    <col min="13312" max="13312" width="5.28515625" style="2" customWidth="1"/>
    <col min="13313" max="13313" width="32.28515625" style="2" bestFit="1" customWidth="1"/>
    <col min="13314" max="13314" width="32" style="2" customWidth="1"/>
    <col min="13315" max="13315" width="20.28515625" style="2" bestFit="1" customWidth="1"/>
    <col min="13316" max="13316" width="29.42578125" style="2" customWidth="1"/>
    <col min="13317" max="13317" width="15.5703125" style="2" customWidth="1"/>
    <col min="13318" max="13318" width="13.42578125" style="2" customWidth="1"/>
    <col min="13319" max="13319" width="12" style="2" customWidth="1"/>
    <col min="13320" max="13320" width="8" style="2" customWidth="1"/>
    <col min="13321" max="13321" width="13.28515625" style="2" customWidth="1"/>
    <col min="13322" max="13323" width="5.42578125" style="2" customWidth="1"/>
    <col min="13324" max="13324" width="11.85546875" style="2" customWidth="1"/>
    <col min="13325" max="13326" width="5.42578125" style="2" customWidth="1"/>
    <col min="13327" max="13327" width="12.5703125" style="2" customWidth="1"/>
    <col min="13328" max="13329" width="5.42578125" style="2" customWidth="1"/>
    <col min="13330" max="13330" width="12.7109375" style="2" customWidth="1"/>
    <col min="13331" max="13331" width="12" style="2" customWidth="1"/>
    <col min="13332" max="13332" width="7.7109375" style="2" customWidth="1"/>
    <col min="13333" max="13333" width="17.7109375" style="2" customWidth="1"/>
    <col min="13334" max="13334" width="17.42578125" style="2" customWidth="1"/>
    <col min="13335" max="13567" width="8.85546875" style="2"/>
    <col min="13568" max="13568" width="5.28515625" style="2" customWidth="1"/>
    <col min="13569" max="13569" width="32.28515625" style="2" bestFit="1" customWidth="1"/>
    <col min="13570" max="13570" width="32" style="2" customWidth="1"/>
    <col min="13571" max="13571" width="20.28515625" style="2" bestFit="1" customWidth="1"/>
    <col min="13572" max="13572" width="29.42578125" style="2" customWidth="1"/>
    <col min="13573" max="13573" width="15.5703125" style="2" customWidth="1"/>
    <col min="13574" max="13574" width="13.42578125" style="2" customWidth="1"/>
    <col min="13575" max="13575" width="12" style="2" customWidth="1"/>
    <col min="13576" max="13576" width="8" style="2" customWidth="1"/>
    <col min="13577" max="13577" width="13.28515625" style="2" customWidth="1"/>
    <col min="13578" max="13579" width="5.42578125" style="2" customWidth="1"/>
    <col min="13580" max="13580" width="11.85546875" style="2" customWidth="1"/>
    <col min="13581" max="13582" width="5.42578125" style="2" customWidth="1"/>
    <col min="13583" max="13583" width="12.5703125" style="2" customWidth="1"/>
    <col min="13584" max="13585" width="5.42578125" style="2" customWidth="1"/>
    <col min="13586" max="13586" width="12.7109375" style="2" customWidth="1"/>
    <col min="13587" max="13587" width="12" style="2" customWidth="1"/>
    <col min="13588" max="13588" width="7.7109375" style="2" customWidth="1"/>
    <col min="13589" max="13589" width="17.7109375" style="2" customWidth="1"/>
    <col min="13590" max="13590" width="17.42578125" style="2" customWidth="1"/>
    <col min="13591" max="13823" width="8.85546875" style="2"/>
    <col min="13824" max="13824" width="5.28515625" style="2" customWidth="1"/>
    <col min="13825" max="13825" width="32.28515625" style="2" bestFit="1" customWidth="1"/>
    <col min="13826" max="13826" width="32" style="2" customWidth="1"/>
    <col min="13827" max="13827" width="20.28515625" style="2" bestFit="1" customWidth="1"/>
    <col min="13828" max="13828" width="29.42578125" style="2" customWidth="1"/>
    <col min="13829" max="13829" width="15.5703125" style="2" customWidth="1"/>
    <col min="13830" max="13830" width="13.42578125" style="2" customWidth="1"/>
    <col min="13831" max="13831" width="12" style="2" customWidth="1"/>
    <col min="13832" max="13832" width="8" style="2" customWidth="1"/>
    <col min="13833" max="13833" width="13.28515625" style="2" customWidth="1"/>
    <col min="13834" max="13835" width="5.42578125" style="2" customWidth="1"/>
    <col min="13836" max="13836" width="11.85546875" style="2" customWidth="1"/>
    <col min="13837" max="13838" width="5.42578125" style="2" customWidth="1"/>
    <col min="13839" max="13839" width="12.5703125" style="2" customWidth="1"/>
    <col min="13840" max="13841" width="5.42578125" style="2" customWidth="1"/>
    <col min="13842" max="13842" width="12.7109375" style="2" customWidth="1"/>
    <col min="13843" max="13843" width="12" style="2" customWidth="1"/>
    <col min="13844" max="13844" width="7.7109375" style="2" customWidth="1"/>
    <col min="13845" max="13845" width="17.7109375" style="2" customWidth="1"/>
    <col min="13846" max="13846" width="17.42578125" style="2" customWidth="1"/>
    <col min="13847" max="14079" width="8.85546875" style="2"/>
    <col min="14080" max="14080" width="5.28515625" style="2" customWidth="1"/>
    <col min="14081" max="14081" width="32.28515625" style="2" bestFit="1" customWidth="1"/>
    <col min="14082" max="14082" width="32" style="2" customWidth="1"/>
    <col min="14083" max="14083" width="20.28515625" style="2" bestFit="1" customWidth="1"/>
    <col min="14084" max="14084" width="29.42578125" style="2" customWidth="1"/>
    <col min="14085" max="14085" width="15.5703125" style="2" customWidth="1"/>
    <col min="14086" max="14086" width="13.42578125" style="2" customWidth="1"/>
    <col min="14087" max="14087" width="12" style="2" customWidth="1"/>
    <col min="14088" max="14088" width="8" style="2" customWidth="1"/>
    <col min="14089" max="14089" width="13.28515625" style="2" customWidth="1"/>
    <col min="14090" max="14091" width="5.42578125" style="2" customWidth="1"/>
    <col min="14092" max="14092" width="11.85546875" style="2" customWidth="1"/>
    <col min="14093" max="14094" width="5.42578125" style="2" customWidth="1"/>
    <col min="14095" max="14095" width="12.5703125" style="2" customWidth="1"/>
    <col min="14096" max="14097" width="5.42578125" style="2" customWidth="1"/>
    <col min="14098" max="14098" width="12.7109375" style="2" customWidth="1"/>
    <col min="14099" max="14099" width="12" style="2" customWidth="1"/>
    <col min="14100" max="14100" width="7.7109375" style="2" customWidth="1"/>
    <col min="14101" max="14101" width="17.7109375" style="2" customWidth="1"/>
    <col min="14102" max="14102" width="17.42578125" style="2" customWidth="1"/>
    <col min="14103" max="14335" width="8.85546875" style="2"/>
    <col min="14336" max="14336" width="5.28515625" style="2" customWidth="1"/>
    <col min="14337" max="14337" width="32.28515625" style="2" bestFit="1" customWidth="1"/>
    <col min="14338" max="14338" width="32" style="2" customWidth="1"/>
    <col min="14339" max="14339" width="20.28515625" style="2" bestFit="1" customWidth="1"/>
    <col min="14340" max="14340" width="29.42578125" style="2" customWidth="1"/>
    <col min="14341" max="14341" width="15.5703125" style="2" customWidth="1"/>
    <col min="14342" max="14342" width="13.42578125" style="2" customWidth="1"/>
    <col min="14343" max="14343" width="12" style="2" customWidth="1"/>
    <col min="14344" max="14344" width="8" style="2" customWidth="1"/>
    <col min="14345" max="14345" width="13.28515625" style="2" customWidth="1"/>
    <col min="14346" max="14347" width="5.42578125" style="2" customWidth="1"/>
    <col min="14348" max="14348" width="11.85546875" style="2" customWidth="1"/>
    <col min="14349" max="14350" width="5.42578125" style="2" customWidth="1"/>
    <col min="14351" max="14351" width="12.5703125" style="2" customWidth="1"/>
    <col min="14352" max="14353" width="5.42578125" style="2" customWidth="1"/>
    <col min="14354" max="14354" width="12.7109375" style="2" customWidth="1"/>
    <col min="14355" max="14355" width="12" style="2" customWidth="1"/>
    <col min="14356" max="14356" width="7.7109375" style="2" customWidth="1"/>
    <col min="14357" max="14357" width="17.7109375" style="2" customWidth="1"/>
    <col min="14358" max="14358" width="17.42578125" style="2" customWidth="1"/>
    <col min="14359" max="14591" width="8.85546875" style="2"/>
    <col min="14592" max="14592" width="5.28515625" style="2" customWidth="1"/>
    <col min="14593" max="14593" width="32.28515625" style="2" bestFit="1" customWidth="1"/>
    <col min="14594" max="14594" width="32" style="2" customWidth="1"/>
    <col min="14595" max="14595" width="20.28515625" style="2" bestFit="1" customWidth="1"/>
    <col min="14596" max="14596" width="29.42578125" style="2" customWidth="1"/>
    <col min="14597" max="14597" width="15.5703125" style="2" customWidth="1"/>
    <col min="14598" max="14598" width="13.42578125" style="2" customWidth="1"/>
    <col min="14599" max="14599" width="12" style="2" customWidth="1"/>
    <col min="14600" max="14600" width="8" style="2" customWidth="1"/>
    <col min="14601" max="14601" width="13.28515625" style="2" customWidth="1"/>
    <col min="14602" max="14603" width="5.42578125" style="2" customWidth="1"/>
    <col min="14604" max="14604" width="11.85546875" style="2" customWidth="1"/>
    <col min="14605" max="14606" width="5.42578125" style="2" customWidth="1"/>
    <col min="14607" max="14607" width="12.5703125" style="2" customWidth="1"/>
    <col min="14608" max="14609" width="5.42578125" style="2" customWidth="1"/>
    <col min="14610" max="14610" width="12.7109375" style="2" customWidth="1"/>
    <col min="14611" max="14611" width="12" style="2" customWidth="1"/>
    <col min="14612" max="14612" width="7.7109375" style="2" customWidth="1"/>
    <col min="14613" max="14613" width="17.7109375" style="2" customWidth="1"/>
    <col min="14614" max="14614" width="17.42578125" style="2" customWidth="1"/>
    <col min="14615" max="14847" width="8.85546875" style="2"/>
    <col min="14848" max="14848" width="5.28515625" style="2" customWidth="1"/>
    <col min="14849" max="14849" width="32.28515625" style="2" bestFit="1" customWidth="1"/>
    <col min="14850" max="14850" width="32" style="2" customWidth="1"/>
    <col min="14851" max="14851" width="20.28515625" style="2" bestFit="1" customWidth="1"/>
    <col min="14852" max="14852" width="29.42578125" style="2" customWidth="1"/>
    <col min="14853" max="14853" width="15.5703125" style="2" customWidth="1"/>
    <col min="14854" max="14854" width="13.42578125" style="2" customWidth="1"/>
    <col min="14855" max="14855" width="12" style="2" customWidth="1"/>
    <col min="14856" max="14856" width="8" style="2" customWidth="1"/>
    <col min="14857" max="14857" width="13.28515625" style="2" customWidth="1"/>
    <col min="14858" max="14859" width="5.42578125" style="2" customWidth="1"/>
    <col min="14860" max="14860" width="11.85546875" style="2" customWidth="1"/>
    <col min="14861" max="14862" width="5.42578125" style="2" customWidth="1"/>
    <col min="14863" max="14863" width="12.5703125" style="2" customWidth="1"/>
    <col min="14864" max="14865" width="5.42578125" style="2" customWidth="1"/>
    <col min="14866" max="14866" width="12.7109375" style="2" customWidth="1"/>
    <col min="14867" max="14867" width="12" style="2" customWidth="1"/>
    <col min="14868" max="14868" width="7.7109375" style="2" customWidth="1"/>
    <col min="14869" max="14869" width="17.7109375" style="2" customWidth="1"/>
    <col min="14870" max="14870" width="17.42578125" style="2" customWidth="1"/>
    <col min="14871" max="15103" width="8.85546875" style="2"/>
    <col min="15104" max="15104" width="5.28515625" style="2" customWidth="1"/>
    <col min="15105" max="15105" width="32.28515625" style="2" bestFit="1" customWidth="1"/>
    <col min="15106" max="15106" width="32" style="2" customWidth="1"/>
    <col min="15107" max="15107" width="20.28515625" style="2" bestFit="1" customWidth="1"/>
    <col min="15108" max="15108" width="29.42578125" style="2" customWidth="1"/>
    <col min="15109" max="15109" width="15.5703125" style="2" customWidth="1"/>
    <col min="15110" max="15110" width="13.42578125" style="2" customWidth="1"/>
    <col min="15111" max="15111" width="12" style="2" customWidth="1"/>
    <col min="15112" max="15112" width="8" style="2" customWidth="1"/>
    <col min="15113" max="15113" width="13.28515625" style="2" customWidth="1"/>
    <col min="15114" max="15115" width="5.42578125" style="2" customWidth="1"/>
    <col min="15116" max="15116" width="11.85546875" style="2" customWidth="1"/>
    <col min="15117" max="15118" width="5.42578125" style="2" customWidth="1"/>
    <col min="15119" max="15119" width="12.5703125" style="2" customWidth="1"/>
    <col min="15120" max="15121" width="5.42578125" style="2" customWidth="1"/>
    <col min="15122" max="15122" width="12.7109375" style="2" customWidth="1"/>
    <col min="15123" max="15123" width="12" style="2" customWidth="1"/>
    <col min="15124" max="15124" width="7.7109375" style="2" customWidth="1"/>
    <col min="15125" max="15125" width="17.7109375" style="2" customWidth="1"/>
    <col min="15126" max="15126" width="17.42578125" style="2" customWidth="1"/>
    <col min="15127" max="15359" width="8.85546875" style="2"/>
    <col min="15360" max="15360" width="5.28515625" style="2" customWidth="1"/>
    <col min="15361" max="15361" width="32.28515625" style="2" bestFit="1" customWidth="1"/>
    <col min="15362" max="15362" width="32" style="2" customWidth="1"/>
    <col min="15363" max="15363" width="20.28515625" style="2" bestFit="1" customWidth="1"/>
    <col min="15364" max="15364" width="29.42578125" style="2" customWidth="1"/>
    <col min="15365" max="15365" width="15.5703125" style="2" customWidth="1"/>
    <col min="15366" max="15366" width="13.42578125" style="2" customWidth="1"/>
    <col min="15367" max="15367" width="12" style="2" customWidth="1"/>
    <col min="15368" max="15368" width="8" style="2" customWidth="1"/>
    <col min="15369" max="15369" width="13.28515625" style="2" customWidth="1"/>
    <col min="15370" max="15371" width="5.42578125" style="2" customWidth="1"/>
    <col min="15372" max="15372" width="11.85546875" style="2" customWidth="1"/>
    <col min="15373" max="15374" width="5.42578125" style="2" customWidth="1"/>
    <col min="15375" max="15375" width="12.5703125" style="2" customWidth="1"/>
    <col min="15376" max="15377" width="5.42578125" style="2" customWidth="1"/>
    <col min="15378" max="15378" width="12.7109375" style="2" customWidth="1"/>
    <col min="15379" max="15379" width="12" style="2" customWidth="1"/>
    <col min="15380" max="15380" width="7.7109375" style="2" customWidth="1"/>
    <col min="15381" max="15381" width="17.7109375" style="2" customWidth="1"/>
    <col min="15382" max="15382" width="17.42578125" style="2" customWidth="1"/>
    <col min="15383" max="15615" width="8.85546875" style="2"/>
    <col min="15616" max="15616" width="5.28515625" style="2" customWidth="1"/>
    <col min="15617" max="15617" width="32.28515625" style="2" bestFit="1" customWidth="1"/>
    <col min="15618" max="15618" width="32" style="2" customWidth="1"/>
    <col min="15619" max="15619" width="20.28515625" style="2" bestFit="1" customWidth="1"/>
    <col min="15620" max="15620" width="29.42578125" style="2" customWidth="1"/>
    <col min="15621" max="15621" width="15.5703125" style="2" customWidth="1"/>
    <col min="15622" max="15622" width="13.42578125" style="2" customWidth="1"/>
    <col min="15623" max="15623" width="12" style="2" customWidth="1"/>
    <col min="15624" max="15624" width="8" style="2" customWidth="1"/>
    <col min="15625" max="15625" width="13.28515625" style="2" customWidth="1"/>
    <col min="15626" max="15627" width="5.42578125" style="2" customWidth="1"/>
    <col min="15628" max="15628" width="11.85546875" style="2" customWidth="1"/>
    <col min="15629" max="15630" width="5.42578125" style="2" customWidth="1"/>
    <col min="15631" max="15631" width="12.5703125" style="2" customWidth="1"/>
    <col min="15632" max="15633" width="5.42578125" style="2" customWidth="1"/>
    <col min="15634" max="15634" width="12.7109375" style="2" customWidth="1"/>
    <col min="15635" max="15635" width="12" style="2" customWidth="1"/>
    <col min="15636" max="15636" width="7.7109375" style="2" customWidth="1"/>
    <col min="15637" max="15637" width="17.7109375" style="2" customWidth="1"/>
    <col min="15638" max="15638" width="17.42578125" style="2" customWidth="1"/>
    <col min="15639" max="15871" width="8.85546875" style="2"/>
    <col min="15872" max="15872" width="5.28515625" style="2" customWidth="1"/>
    <col min="15873" max="15873" width="32.28515625" style="2" bestFit="1" customWidth="1"/>
    <col min="15874" max="15874" width="32" style="2" customWidth="1"/>
    <col min="15875" max="15875" width="20.28515625" style="2" bestFit="1" customWidth="1"/>
    <col min="15876" max="15876" width="29.42578125" style="2" customWidth="1"/>
    <col min="15877" max="15877" width="15.5703125" style="2" customWidth="1"/>
    <col min="15878" max="15878" width="13.42578125" style="2" customWidth="1"/>
    <col min="15879" max="15879" width="12" style="2" customWidth="1"/>
    <col min="15880" max="15880" width="8" style="2" customWidth="1"/>
    <col min="15881" max="15881" width="13.28515625" style="2" customWidth="1"/>
    <col min="15882" max="15883" width="5.42578125" style="2" customWidth="1"/>
    <col min="15884" max="15884" width="11.85546875" style="2" customWidth="1"/>
    <col min="15885" max="15886" width="5.42578125" style="2" customWidth="1"/>
    <col min="15887" max="15887" width="12.5703125" style="2" customWidth="1"/>
    <col min="15888" max="15889" width="5.42578125" style="2" customWidth="1"/>
    <col min="15890" max="15890" width="12.7109375" style="2" customWidth="1"/>
    <col min="15891" max="15891" width="12" style="2" customWidth="1"/>
    <col min="15892" max="15892" width="7.7109375" style="2" customWidth="1"/>
    <col min="15893" max="15893" width="17.7109375" style="2" customWidth="1"/>
    <col min="15894" max="15894" width="17.42578125" style="2" customWidth="1"/>
    <col min="15895" max="16127" width="8.85546875" style="2"/>
    <col min="16128" max="16128" width="5.28515625" style="2" customWidth="1"/>
    <col min="16129" max="16129" width="32.28515625" style="2" bestFit="1" customWidth="1"/>
    <col min="16130" max="16130" width="32" style="2" customWidth="1"/>
    <col min="16131" max="16131" width="20.28515625" style="2" bestFit="1" customWidth="1"/>
    <col min="16132" max="16132" width="29.42578125" style="2" customWidth="1"/>
    <col min="16133" max="16133" width="15.5703125" style="2" customWidth="1"/>
    <col min="16134" max="16134" width="13.42578125" style="2" customWidth="1"/>
    <col min="16135" max="16135" width="12" style="2" customWidth="1"/>
    <col min="16136" max="16136" width="8" style="2" customWidth="1"/>
    <col min="16137" max="16137" width="13.28515625" style="2" customWidth="1"/>
    <col min="16138" max="16139" width="5.42578125" style="2" customWidth="1"/>
    <col min="16140" max="16140" width="11.85546875" style="2" customWidth="1"/>
    <col min="16141" max="16142" width="5.42578125" style="2" customWidth="1"/>
    <col min="16143" max="16143" width="12.5703125" style="2" customWidth="1"/>
    <col min="16144" max="16145" width="5.42578125" style="2" customWidth="1"/>
    <col min="16146" max="16146" width="12.7109375" style="2" customWidth="1"/>
    <col min="16147" max="16147" width="12" style="2" customWidth="1"/>
    <col min="16148" max="16148" width="7.7109375" style="2" customWidth="1"/>
    <col min="16149" max="16149" width="17.7109375" style="2" customWidth="1"/>
    <col min="16150" max="16150" width="17.42578125" style="2" customWidth="1"/>
    <col min="16151" max="16384" width="8.85546875" style="2"/>
  </cols>
  <sheetData>
    <row r="1" spans="1:22" ht="15.75" customHeight="1">
      <c r="A1" s="314" t="s">
        <v>0</v>
      </c>
      <c r="B1" s="314" t="s">
        <v>41</v>
      </c>
      <c r="C1" s="314" t="s">
        <v>42</v>
      </c>
      <c r="D1" s="314" t="s">
        <v>43</v>
      </c>
      <c r="E1" s="314" t="s">
        <v>44</v>
      </c>
      <c r="F1" s="339" t="s">
        <v>45</v>
      </c>
      <c r="G1" s="332">
        <v>6</v>
      </c>
      <c r="H1" s="333"/>
      <c r="I1" s="333"/>
      <c r="J1" s="334"/>
      <c r="K1" s="335" t="s">
        <v>74</v>
      </c>
      <c r="L1" s="336"/>
      <c r="M1" s="336"/>
      <c r="N1" s="336"/>
      <c r="O1" s="336"/>
      <c r="P1" s="336"/>
      <c r="Q1" s="336"/>
      <c r="R1" s="336"/>
      <c r="S1" s="336"/>
      <c r="T1" s="320" t="s">
        <v>50</v>
      </c>
      <c r="U1" s="320" t="s">
        <v>51</v>
      </c>
      <c r="V1" s="278">
        <v>10</v>
      </c>
    </row>
    <row r="2" spans="1:22" ht="37.5" customHeight="1">
      <c r="A2" s="315"/>
      <c r="B2" s="315"/>
      <c r="C2" s="315"/>
      <c r="D2" s="315"/>
      <c r="E2" s="315"/>
      <c r="F2" s="340"/>
      <c r="G2" s="323" t="s">
        <v>46</v>
      </c>
      <c r="H2" s="324"/>
      <c r="I2" s="324"/>
      <c r="J2" s="325"/>
      <c r="K2" s="337"/>
      <c r="L2" s="338"/>
      <c r="M2" s="338"/>
      <c r="N2" s="338"/>
      <c r="O2" s="338"/>
      <c r="P2" s="338"/>
      <c r="Q2" s="338"/>
      <c r="R2" s="338"/>
      <c r="S2" s="338"/>
      <c r="T2" s="321"/>
      <c r="U2" s="321"/>
      <c r="V2" s="326" t="s">
        <v>52</v>
      </c>
    </row>
    <row r="3" spans="1:22" ht="15" customHeight="1">
      <c r="A3" s="315"/>
      <c r="B3" s="315"/>
      <c r="C3" s="315"/>
      <c r="D3" s="315"/>
      <c r="E3" s="315"/>
      <c r="F3" s="340"/>
      <c r="G3" s="329" t="s">
        <v>47</v>
      </c>
      <c r="H3" s="320" t="s">
        <v>48</v>
      </c>
      <c r="I3" s="329" t="s">
        <v>49</v>
      </c>
      <c r="J3" s="320" t="s">
        <v>1</v>
      </c>
      <c r="K3" s="331">
        <v>2018</v>
      </c>
      <c r="L3" s="331"/>
      <c r="M3" s="331"/>
      <c r="N3" s="331">
        <v>2019</v>
      </c>
      <c r="O3" s="331"/>
      <c r="P3" s="331"/>
      <c r="Q3" s="331">
        <v>2020</v>
      </c>
      <c r="R3" s="331"/>
      <c r="S3" s="331"/>
      <c r="T3" s="321"/>
      <c r="U3" s="321"/>
      <c r="V3" s="327"/>
    </row>
    <row r="4" spans="1:22" ht="63.75" customHeight="1">
      <c r="A4" s="316"/>
      <c r="B4" s="316"/>
      <c r="C4" s="316"/>
      <c r="D4" s="316"/>
      <c r="E4" s="316"/>
      <c r="F4" s="341"/>
      <c r="G4" s="330"/>
      <c r="H4" s="322"/>
      <c r="I4" s="330"/>
      <c r="J4" s="322"/>
      <c r="K4" s="279" t="s">
        <v>2</v>
      </c>
      <c r="L4" s="279" t="s">
        <v>3</v>
      </c>
      <c r="M4" s="279" t="s">
        <v>4</v>
      </c>
      <c r="N4" s="279" t="s">
        <v>2</v>
      </c>
      <c r="O4" s="279" t="s">
        <v>3</v>
      </c>
      <c r="P4" s="279" t="s">
        <v>4</v>
      </c>
      <c r="Q4" s="279" t="s">
        <v>2</v>
      </c>
      <c r="R4" s="279" t="s">
        <v>5</v>
      </c>
      <c r="S4" s="279" t="s">
        <v>4</v>
      </c>
      <c r="T4" s="322"/>
      <c r="U4" s="322"/>
      <c r="V4" s="328"/>
    </row>
    <row r="5" spans="1:22">
      <c r="A5" s="1"/>
      <c r="B5" s="1">
        <v>1</v>
      </c>
      <c r="C5" s="1">
        <v>2</v>
      </c>
      <c r="D5" s="1">
        <v>3</v>
      </c>
      <c r="E5" s="1">
        <v>4</v>
      </c>
      <c r="F5" s="1">
        <v>5</v>
      </c>
      <c r="G5" s="1">
        <v>6.1</v>
      </c>
      <c r="H5" s="1">
        <v>6.2</v>
      </c>
      <c r="I5" s="1">
        <v>6.2</v>
      </c>
      <c r="J5" s="1">
        <v>6.3</v>
      </c>
      <c r="K5" s="1" t="s">
        <v>6</v>
      </c>
      <c r="L5" s="1" t="s">
        <v>7</v>
      </c>
      <c r="M5" s="1" t="s">
        <v>8</v>
      </c>
      <c r="N5" s="1" t="s">
        <v>9</v>
      </c>
      <c r="O5" s="1" t="s">
        <v>10</v>
      </c>
      <c r="P5" s="1" t="s">
        <v>11</v>
      </c>
      <c r="Q5" s="1" t="s">
        <v>12</v>
      </c>
      <c r="R5" s="1" t="s">
        <v>13</v>
      </c>
      <c r="S5" s="1" t="s">
        <v>14</v>
      </c>
      <c r="T5" s="1">
        <v>8</v>
      </c>
      <c r="U5" s="1">
        <v>9</v>
      </c>
      <c r="V5" s="1">
        <v>10</v>
      </c>
    </row>
    <row r="6" spans="1:22" s="21" customFormat="1" ht="15" customHeight="1">
      <c r="A6" s="22"/>
      <c r="B6" s="280" t="s">
        <v>220</v>
      </c>
      <c r="C6" s="281"/>
      <c r="D6" s="281"/>
      <c r="E6" s="281"/>
      <c r="F6" s="281"/>
      <c r="G6" s="281"/>
      <c r="H6" s="281"/>
      <c r="I6" s="281"/>
      <c r="J6" s="281"/>
      <c r="K6" s="281"/>
      <c r="L6" s="281"/>
      <c r="M6" s="281"/>
      <c r="N6" s="281"/>
      <c r="O6" s="281"/>
      <c r="P6" s="281"/>
      <c r="Q6" s="281"/>
      <c r="R6" s="281"/>
      <c r="S6" s="281"/>
      <c r="T6" s="281"/>
      <c r="U6" s="281"/>
      <c r="V6" s="281"/>
    </row>
    <row r="7" spans="1:22" customFormat="1" ht="94.5" hidden="1">
      <c r="A7" s="4">
        <v>1</v>
      </c>
      <c r="B7" s="97" t="s">
        <v>23</v>
      </c>
      <c r="C7" s="97" t="s">
        <v>189</v>
      </c>
      <c r="D7" s="97" t="s">
        <v>129</v>
      </c>
      <c r="E7" s="98" t="s">
        <v>190</v>
      </c>
      <c r="F7" s="98" t="s">
        <v>130</v>
      </c>
      <c r="G7" s="103">
        <f>SUM(M7+P7+S7)</f>
        <v>263435</v>
      </c>
      <c r="H7" s="6"/>
      <c r="I7" s="6"/>
      <c r="J7" s="6"/>
      <c r="K7" s="100" t="s">
        <v>221</v>
      </c>
      <c r="L7" s="100" t="s">
        <v>222</v>
      </c>
      <c r="M7" s="104">
        <v>263435</v>
      </c>
      <c r="N7" s="20"/>
      <c r="O7" s="20"/>
      <c r="P7" s="102"/>
      <c r="Q7" s="7"/>
      <c r="R7" s="7"/>
      <c r="S7" s="5"/>
      <c r="T7" s="99" t="s">
        <v>223</v>
      </c>
      <c r="U7" s="97"/>
      <c r="V7" s="101" t="s">
        <v>134</v>
      </c>
    </row>
    <row r="8" spans="1:22" s="21" customFormat="1" ht="102">
      <c r="A8" s="4">
        <v>2</v>
      </c>
      <c r="B8" s="97" t="s">
        <v>19</v>
      </c>
      <c r="C8" s="97" t="s">
        <v>20</v>
      </c>
      <c r="D8" s="97" t="s">
        <v>109</v>
      </c>
      <c r="E8" s="98" t="s">
        <v>29</v>
      </c>
      <c r="F8" s="98" t="s">
        <v>124</v>
      </c>
      <c r="G8" s="103">
        <f t="shared" ref="G8:G23" si="0">SUM(M8+P8+S8)</f>
        <v>146012.15</v>
      </c>
      <c r="H8" s="6"/>
      <c r="I8" s="144"/>
      <c r="J8" s="6"/>
      <c r="K8" s="100" t="s">
        <v>224</v>
      </c>
      <c r="L8" s="100" t="s">
        <v>225</v>
      </c>
      <c r="M8" s="104">
        <v>146012.15</v>
      </c>
      <c r="N8" s="20"/>
      <c r="O8" s="20"/>
      <c r="P8" s="8"/>
      <c r="Q8" s="7"/>
      <c r="R8" s="7"/>
      <c r="S8" s="5"/>
      <c r="T8" s="99" t="s">
        <v>223</v>
      </c>
      <c r="U8" s="10"/>
      <c r="V8" s="8" t="s">
        <v>132</v>
      </c>
    </row>
    <row r="9" spans="1:22" s="21" customFormat="1" ht="102">
      <c r="A9" s="4">
        <v>3</v>
      </c>
      <c r="B9" s="97" t="s">
        <v>19</v>
      </c>
      <c r="C9" s="97" t="s">
        <v>20</v>
      </c>
      <c r="D9" s="97" t="s">
        <v>108</v>
      </c>
      <c r="E9" s="98" t="s">
        <v>29</v>
      </c>
      <c r="F9" s="98" t="s">
        <v>28</v>
      </c>
      <c r="G9" s="103">
        <f t="shared" si="0"/>
        <v>489250</v>
      </c>
      <c r="H9" s="6"/>
      <c r="I9" s="144"/>
      <c r="J9" s="6"/>
      <c r="K9" s="100" t="s">
        <v>18</v>
      </c>
      <c r="L9" s="100" t="s">
        <v>226</v>
      </c>
      <c r="M9" s="145">
        <v>489250</v>
      </c>
      <c r="N9" s="20"/>
      <c r="O9" s="20"/>
      <c r="P9" s="8"/>
      <c r="Q9" s="7"/>
      <c r="R9" s="7"/>
      <c r="S9" s="5"/>
      <c r="T9" s="99" t="s">
        <v>223</v>
      </c>
      <c r="U9" s="10"/>
      <c r="V9" s="101" t="s">
        <v>131</v>
      </c>
    </row>
    <row r="10" spans="1:22" customFormat="1" ht="51" hidden="1">
      <c r="A10" s="4">
        <v>4</v>
      </c>
      <c r="B10" s="97" t="s">
        <v>94</v>
      </c>
      <c r="C10" s="97" t="s">
        <v>95</v>
      </c>
      <c r="D10" s="97" t="s">
        <v>127</v>
      </c>
      <c r="E10" s="98" t="s">
        <v>128</v>
      </c>
      <c r="F10" s="98" t="s">
        <v>149</v>
      </c>
      <c r="G10" s="103">
        <f t="shared" si="0"/>
        <v>1439248</v>
      </c>
      <c r="H10" s="6"/>
      <c r="I10" s="6"/>
      <c r="J10" s="6"/>
      <c r="K10" s="100" t="s">
        <v>18</v>
      </c>
      <c r="L10" s="100" t="s">
        <v>30</v>
      </c>
      <c r="M10" s="104">
        <v>1439248</v>
      </c>
      <c r="N10" s="20"/>
      <c r="O10" s="20"/>
      <c r="P10" s="102"/>
      <c r="Q10" s="7"/>
      <c r="R10" s="7"/>
      <c r="S10" s="5"/>
      <c r="T10" s="99" t="s">
        <v>223</v>
      </c>
      <c r="U10" s="97"/>
      <c r="V10" s="101"/>
    </row>
    <row r="11" spans="1:22" customFormat="1" ht="255" hidden="1">
      <c r="A11" s="4">
        <v>5</v>
      </c>
      <c r="B11" s="97" t="s">
        <v>154</v>
      </c>
      <c r="C11" s="97" t="s">
        <v>155</v>
      </c>
      <c r="D11" s="97" t="s">
        <v>135</v>
      </c>
      <c r="E11" s="98" t="s">
        <v>136</v>
      </c>
      <c r="F11" s="98" t="s">
        <v>149</v>
      </c>
      <c r="G11" s="103">
        <f t="shared" si="0"/>
        <v>1444671</v>
      </c>
      <c r="H11" s="6"/>
      <c r="I11" s="6"/>
      <c r="J11" s="6"/>
      <c r="K11" s="100" t="s">
        <v>18</v>
      </c>
      <c r="L11" s="100" t="s">
        <v>222</v>
      </c>
      <c r="M11" s="104">
        <v>604671</v>
      </c>
      <c r="N11" s="100" t="s">
        <v>231</v>
      </c>
      <c r="O11" s="100" t="s">
        <v>222</v>
      </c>
      <c r="P11" s="104">
        <v>840000</v>
      </c>
      <c r="Q11" s="7"/>
      <c r="R11" s="7"/>
      <c r="S11" s="5"/>
      <c r="T11" s="99" t="s">
        <v>223</v>
      </c>
      <c r="U11" s="97"/>
      <c r="V11" s="101" t="s">
        <v>301</v>
      </c>
    </row>
    <row r="12" spans="1:22" s="21" customFormat="1" ht="70.5" customHeight="1">
      <c r="A12" s="4">
        <v>6</v>
      </c>
      <c r="B12" s="97" t="s">
        <v>19</v>
      </c>
      <c r="C12" s="97" t="s">
        <v>20</v>
      </c>
      <c r="D12" s="97" t="s">
        <v>164</v>
      </c>
      <c r="E12" s="98" t="s">
        <v>191</v>
      </c>
      <c r="F12" s="98" t="s">
        <v>149</v>
      </c>
      <c r="G12" s="103">
        <f t="shared" si="0"/>
        <v>232115</v>
      </c>
      <c r="H12" s="6"/>
      <c r="I12" s="6"/>
      <c r="J12" s="6"/>
      <c r="K12" s="100" t="s">
        <v>225</v>
      </c>
      <c r="L12" s="100" t="s">
        <v>227</v>
      </c>
      <c r="M12" s="104">
        <v>232115</v>
      </c>
      <c r="N12" s="20"/>
      <c r="O12" s="20"/>
      <c r="P12" s="102"/>
      <c r="Q12" s="7"/>
      <c r="R12" s="7"/>
      <c r="S12" s="5"/>
      <c r="T12" s="99" t="s">
        <v>223</v>
      </c>
      <c r="U12" s="97"/>
      <c r="V12" s="101"/>
    </row>
    <row r="13" spans="1:22" s="21" customFormat="1" ht="81">
      <c r="A13" s="4">
        <v>7</v>
      </c>
      <c r="B13" s="97" t="s">
        <v>19</v>
      </c>
      <c r="C13" s="97" t="s">
        <v>20</v>
      </c>
      <c r="D13" s="97" t="s">
        <v>165</v>
      </c>
      <c r="E13" s="98" t="s">
        <v>192</v>
      </c>
      <c r="F13" s="98" t="s">
        <v>149</v>
      </c>
      <c r="G13" s="103">
        <f t="shared" si="0"/>
        <v>329223</v>
      </c>
      <c r="H13" s="6"/>
      <c r="I13" s="6"/>
      <c r="J13" s="6"/>
      <c r="K13" s="100" t="s">
        <v>225</v>
      </c>
      <c r="L13" s="100" t="s">
        <v>228</v>
      </c>
      <c r="M13" s="104">
        <v>329223</v>
      </c>
      <c r="N13" s="20"/>
      <c r="O13" s="20"/>
      <c r="P13" s="102"/>
      <c r="Q13" s="7"/>
      <c r="R13" s="7"/>
      <c r="S13" s="5"/>
      <c r="T13" s="99" t="s">
        <v>223</v>
      </c>
      <c r="U13" s="97"/>
      <c r="V13" s="101"/>
    </row>
    <row r="14" spans="1:22" customFormat="1" ht="67.5" hidden="1">
      <c r="A14" s="4">
        <v>8</v>
      </c>
      <c r="B14" s="97" t="s">
        <v>16</v>
      </c>
      <c r="C14" s="97" t="s">
        <v>17</v>
      </c>
      <c r="D14" s="97" t="s">
        <v>138</v>
      </c>
      <c r="E14" s="98" t="s">
        <v>27</v>
      </c>
      <c r="F14" s="98" t="s">
        <v>139</v>
      </c>
      <c r="G14" s="103">
        <f t="shared" si="0"/>
        <v>77908</v>
      </c>
      <c r="H14" s="6"/>
      <c r="I14" s="6"/>
      <c r="J14" s="6"/>
      <c r="K14" s="100" t="s">
        <v>18</v>
      </c>
      <c r="L14" s="100" t="s">
        <v>226</v>
      </c>
      <c r="M14" s="104">
        <v>77908</v>
      </c>
      <c r="N14" s="20"/>
      <c r="O14" s="20"/>
      <c r="P14" s="102"/>
      <c r="Q14" s="7"/>
      <c r="R14" s="7"/>
      <c r="S14" s="5"/>
      <c r="T14" s="99" t="s">
        <v>223</v>
      </c>
      <c r="U14" s="97"/>
      <c r="V14" s="101"/>
    </row>
    <row r="15" spans="1:22" customFormat="1" ht="67.5" hidden="1">
      <c r="A15" s="4">
        <v>9</v>
      </c>
      <c r="B15" s="97" t="s">
        <v>16</v>
      </c>
      <c r="C15" s="97" t="s">
        <v>17</v>
      </c>
      <c r="D15" s="12" t="s">
        <v>166</v>
      </c>
      <c r="E15" s="98" t="s">
        <v>167</v>
      </c>
      <c r="F15" s="98" t="s">
        <v>26</v>
      </c>
      <c r="G15" s="103">
        <f t="shared" si="0"/>
        <v>59660</v>
      </c>
      <c r="H15" s="6"/>
      <c r="I15" s="146"/>
      <c r="J15" s="146"/>
      <c r="K15" s="100" t="s">
        <v>18</v>
      </c>
      <c r="L15" s="100" t="s">
        <v>226</v>
      </c>
      <c r="M15" s="145">
        <v>59660</v>
      </c>
      <c r="N15" s="7"/>
      <c r="O15" s="7"/>
      <c r="P15" s="40"/>
      <c r="Q15" s="20"/>
      <c r="R15" s="20"/>
      <c r="S15" s="102"/>
      <c r="T15" s="99" t="s">
        <v>223</v>
      </c>
      <c r="U15" s="16"/>
      <c r="V15" s="97"/>
    </row>
    <row r="16" spans="1:22" customFormat="1" ht="67.5" hidden="1">
      <c r="A16" s="4">
        <v>10</v>
      </c>
      <c r="B16" s="97" t="s">
        <v>16</v>
      </c>
      <c r="C16" s="97" t="s">
        <v>17</v>
      </c>
      <c r="D16" s="97" t="s">
        <v>152</v>
      </c>
      <c r="E16" s="98" t="s">
        <v>27</v>
      </c>
      <c r="F16" s="98" t="s">
        <v>153</v>
      </c>
      <c r="G16" s="103">
        <f t="shared" si="0"/>
        <v>63912</v>
      </c>
      <c r="H16" s="6"/>
      <c r="I16" s="6"/>
      <c r="J16" s="6"/>
      <c r="K16" s="100" t="s">
        <v>18</v>
      </c>
      <c r="L16" s="100" t="s">
        <v>226</v>
      </c>
      <c r="M16" s="104">
        <v>63912</v>
      </c>
      <c r="N16" s="20"/>
      <c r="O16" s="20"/>
      <c r="P16" s="102"/>
      <c r="Q16" s="7"/>
      <c r="R16" s="7"/>
      <c r="S16" s="5"/>
      <c r="T16" s="99" t="s">
        <v>223</v>
      </c>
      <c r="U16" s="97"/>
      <c r="V16" s="101"/>
    </row>
    <row r="17" spans="1:22" customFormat="1" ht="360" hidden="1">
      <c r="A17" s="4">
        <v>11</v>
      </c>
      <c r="B17" s="97" t="s">
        <v>16</v>
      </c>
      <c r="C17" s="97" t="s">
        <v>204</v>
      </c>
      <c r="D17" s="97" t="s">
        <v>172</v>
      </c>
      <c r="E17" s="98" t="s">
        <v>299</v>
      </c>
      <c r="F17" s="98" t="s">
        <v>33</v>
      </c>
      <c r="G17" s="103">
        <f t="shared" si="0"/>
        <v>1940500</v>
      </c>
      <c r="H17" s="6"/>
      <c r="I17" s="6"/>
      <c r="J17" s="6"/>
      <c r="K17" s="100" t="s">
        <v>227</v>
      </c>
      <c r="L17" s="100" t="s">
        <v>229</v>
      </c>
      <c r="M17" s="104">
        <v>993500</v>
      </c>
      <c r="N17" s="100" t="s">
        <v>224</v>
      </c>
      <c r="O17" s="100" t="s">
        <v>30</v>
      </c>
      <c r="P17" s="104">
        <v>947000</v>
      </c>
      <c r="Q17" s="7"/>
      <c r="R17" s="7"/>
      <c r="S17" s="5"/>
      <c r="T17" s="99" t="s">
        <v>223</v>
      </c>
      <c r="U17" s="97"/>
      <c r="V17" s="101" t="s">
        <v>300</v>
      </c>
    </row>
    <row r="18" spans="1:22" customFormat="1" ht="67.5" hidden="1">
      <c r="A18" s="4">
        <v>12</v>
      </c>
      <c r="B18" s="97" t="s">
        <v>16</v>
      </c>
      <c r="C18" s="97" t="s">
        <v>17</v>
      </c>
      <c r="D18" s="97" t="s">
        <v>150</v>
      </c>
      <c r="E18" s="98" t="s">
        <v>27</v>
      </c>
      <c r="F18" s="98" t="s">
        <v>151</v>
      </c>
      <c r="G18" s="103">
        <f t="shared" si="0"/>
        <v>207337.5</v>
      </c>
      <c r="H18" s="6"/>
      <c r="I18" s="6"/>
      <c r="J18" s="6"/>
      <c r="K18" s="15"/>
      <c r="L18" s="15"/>
      <c r="M18" s="104">
        <v>207337.5</v>
      </c>
      <c r="N18" s="20"/>
      <c r="O18" s="20"/>
      <c r="P18" s="102"/>
      <c r="Q18" s="7"/>
      <c r="R18" s="7"/>
      <c r="S18" s="5"/>
      <c r="T18" s="99" t="s">
        <v>223</v>
      </c>
      <c r="U18" s="97"/>
      <c r="V18" s="101"/>
    </row>
    <row r="19" spans="1:22" customFormat="1" ht="67.5" hidden="1">
      <c r="A19" s="4">
        <v>13</v>
      </c>
      <c r="B19" s="97" t="s">
        <v>16</v>
      </c>
      <c r="C19" s="97" t="s">
        <v>17</v>
      </c>
      <c r="D19" s="97" t="s">
        <v>209</v>
      </c>
      <c r="E19" s="98" t="s">
        <v>27</v>
      </c>
      <c r="F19" s="98" t="s">
        <v>169</v>
      </c>
      <c r="G19" s="103">
        <f t="shared" si="0"/>
        <v>194109</v>
      </c>
      <c r="H19" s="6"/>
      <c r="I19" s="6"/>
      <c r="J19" s="6"/>
      <c r="K19" s="100" t="s">
        <v>18</v>
      </c>
      <c r="L19" s="100" t="s">
        <v>226</v>
      </c>
      <c r="M19" s="104">
        <v>194109</v>
      </c>
      <c r="N19" s="20"/>
      <c r="O19" s="20"/>
      <c r="P19" s="102"/>
      <c r="Q19" s="7"/>
      <c r="R19" s="7"/>
      <c r="S19" s="5"/>
      <c r="T19" s="99" t="s">
        <v>223</v>
      </c>
      <c r="U19" s="97"/>
      <c r="V19" s="101"/>
    </row>
    <row r="20" spans="1:22" customFormat="1" ht="61.5" hidden="1" customHeight="1">
      <c r="A20" s="4">
        <v>14</v>
      </c>
      <c r="B20" s="97" t="s">
        <v>94</v>
      </c>
      <c r="C20" s="97" t="s">
        <v>95</v>
      </c>
      <c r="D20" s="97" t="s">
        <v>170</v>
      </c>
      <c r="E20" s="98" t="s">
        <v>110</v>
      </c>
      <c r="F20" s="98" t="s">
        <v>243</v>
      </c>
      <c r="G20" s="103">
        <f t="shared" si="0"/>
        <v>95000</v>
      </c>
      <c r="H20" s="6"/>
      <c r="I20" s="6"/>
      <c r="J20" s="6"/>
      <c r="K20" s="100" t="s">
        <v>227</v>
      </c>
      <c r="L20" s="100" t="s">
        <v>226</v>
      </c>
      <c r="M20" s="104">
        <v>95000</v>
      </c>
      <c r="N20" s="20"/>
      <c r="O20" s="20"/>
      <c r="P20" s="102"/>
      <c r="Q20" s="7"/>
      <c r="R20" s="7"/>
      <c r="S20" s="5"/>
      <c r="T20" s="99" t="s">
        <v>223</v>
      </c>
      <c r="U20" s="97"/>
      <c r="V20" s="101"/>
    </row>
    <row r="21" spans="1:22" customFormat="1" ht="61.5" hidden="1" customHeight="1">
      <c r="A21" s="4">
        <v>15</v>
      </c>
      <c r="B21" s="97" t="s">
        <v>94</v>
      </c>
      <c r="C21" s="97" t="s">
        <v>95</v>
      </c>
      <c r="D21" s="97" t="s">
        <v>388</v>
      </c>
      <c r="E21" s="98" t="s">
        <v>110</v>
      </c>
      <c r="F21" s="98" t="s">
        <v>219</v>
      </c>
      <c r="G21" s="103">
        <f t="shared" si="0"/>
        <v>229990</v>
      </c>
      <c r="H21" s="6"/>
      <c r="I21" s="6"/>
      <c r="J21" s="6"/>
      <c r="K21" s="100" t="s">
        <v>226</v>
      </c>
      <c r="L21" s="100" t="s">
        <v>30</v>
      </c>
      <c r="M21" s="104">
        <v>229990</v>
      </c>
      <c r="N21" s="20"/>
      <c r="O21" s="20"/>
      <c r="P21" s="102"/>
      <c r="Q21" s="7"/>
      <c r="R21" s="7"/>
      <c r="S21" s="5"/>
      <c r="T21" s="99" t="s">
        <v>223</v>
      </c>
      <c r="U21" s="97"/>
      <c r="V21" s="101"/>
    </row>
    <row r="22" spans="1:22" customFormat="1" ht="61.5" hidden="1" customHeight="1">
      <c r="A22" s="4">
        <v>16</v>
      </c>
      <c r="B22" s="97" t="s">
        <v>16</v>
      </c>
      <c r="C22" s="97" t="s">
        <v>17</v>
      </c>
      <c r="D22" s="97" t="s">
        <v>168</v>
      </c>
      <c r="E22" s="98" t="s">
        <v>27</v>
      </c>
      <c r="F22" s="98" t="s">
        <v>140</v>
      </c>
      <c r="G22" s="103">
        <f t="shared" ref="G22" si="1">SUM(M22+P22+S22)</f>
        <v>236550</v>
      </c>
      <c r="H22" s="6"/>
      <c r="I22" s="6"/>
      <c r="J22" s="6"/>
      <c r="K22" s="15"/>
      <c r="L22" s="15"/>
      <c r="M22" s="104">
        <v>236550</v>
      </c>
      <c r="N22" s="20"/>
      <c r="O22" s="20"/>
      <c r="P22" s="102"/>
      <c r="Q22" s="7"/>
      <c r="R22" s="7"/>
      <c r="S22" s="5"/>
      <c r="T22" s="99" t="s">
        <v>223</v>
      </c>
      <c r="U22" s="97"/>
      <c r="V22" s="101"/>
    </row>
    <row r="23" spans="1:22" customFormat="1" ht="61.5" hidden="1" customHeight="1">
      <c r="A23" s="4">
        <v>17</v>
      </c>
      <c r="B23" s="97" t="s">
        <v>21</v>
      </c>
      <c r="C23" s="97" t="s">
        <v>303</v>
      </c>
      <c r="D23" s="97" t="s">
        <v>242</v>
      </c>
      <c r="E23" s="98"/>
      <c r="F23" s="98" t="s">
        <v>137</v>
      </c>
      <c r="G23" s="103">
        <f t="shared" si="0"/>
        <v>200000</v>
      </c>
      <c r="H23" s="6"/>
      <c r="I23" s="6"/>
      <c r="J23" s="6"/>
      <c r="K23" s="100" t="s">
        <v>228</v>
      </c>
      <c r="L23" s="100" t="s">
        <v>30</v>
      </c>
      <c r="M23" s="104">
        <v>200000</v>
      </c>
      <c r="N23" s="20"/>
      <c r="O23" s="20"/>
      <c r="P23" s="102"/>
      <c r="Q23" s="7"/>
      <c r="R23" s="7"/>
      <c r="S23" s="5"/>
      <c r="T23" s="99" t="s">
        <v>223</v>
      </c>
      <c r="U23" s="97"/>
      <c r="V23" s="101"/>
    </row>
    <row r="24" spans="1:22" s="21" customFormat="1" ht="195" hidden="1">
      <c r="A24" s="4">
        <v>18</v>
      </c>
      <c r="B24" s="97" t="s">
        <v>38</v>
      </c>
      <c r="C24" s="97" t="s">
        <v>296</v>
      </c>
      <c r="D24" s="97" t="s">
        <v>270</v>
      </c>
      <c r="E24" s="98" t="s">
        <v>298</v>
      </c>
      <c r="F24" s="98" t="s">
        <v>137</v>
      </c>
      <c r="G24" s="103">
        <f t="shared" ref="G24:G74" si="2">SUM(M24+P24+S24)</f>
        <v>250000</v>
      </c>
      <c r="H24" s="6"/>
      <c r="I24" s="6"/>
      <c r="J24" s="6"/>
      <c r="K24" s="100"/>
      <c r="L24" s="100"/>
      <c r="M24" s="104"/>
      <c r="N24" s="100" t="s">
        <v>225</v>
      </c>
      <c r="O24" s="100" t="s">
        <v>222</v>
      </c>
      <c r="P24" s="102">
        <v>250000</v>
      </c>
      <c r="Q24" s="7"/>
      <c r="R24" s="7"/>
      <c r="S24" s="5"/>
      <c r="T24" s="99" t="s">
        <v>223</v>
      </c>
      <c r="U24" s="97"/>
      <c r="V24" s="101" t="s">
        <v>297</v>
      </c>
    </row>
    <row r="25" spans="1:22" s="21" customFormat="1" ht="102">
      <c r="A25" s="4">
        <v>19</v>
      </c>
      <c r="B25" s="97" t="s">
        <v>306</v>
      </c>
      <c r="C25" s="97" t="s">
        <v>307</v>
      </c>
      <c r="D25" s="97" t="s">
        <v>273</v>
      </c>
      <c r="E25" s="98" t="s">
        <v>29</v>
      </c>
      <c r="F25" s="98" t="s">
        <v>285</v>
      </c>
      <c r="G25" s="103">
        <f t="shared" si="2"/>
        <v>850000</v>
      </c>
      <c r="H25" s="6"/>
      <c r="I25" s="6"/>
      <c r="J25" s="6"/>
      <c r="K25" s="100"/>
      <c r="L25" s="100"/>
      <c r="M25" s="104"/>
      <c r="N25" s="100" t="s">
        <v>231</v>
      </c>
      <c r="O25" s="100" t="s">
        <v>222</v>
      </c>
      <c r="P25" s="102">
        <v>850000</v>
      </c>
      <c r="Q25" s="7"/>
      <c r="R25" s="7"/>
      <c r="S25" s="5"/>
      <c r="T25" s="99" t="s">
        <v>223</v>
      </c>
      <c r="U25" s="97"/>
      <c r="V25" s="101" t="s">
        <v>309</v>
      </c>
    </row>
    <row r="26" spans="1:22" s="21" customFormat="1" ht="210" hidden="1">
      <c r="A26" s="4">
        <v>20</v>
      </c>
      <c r="B26" s="97" t="s">
        <v>21</v>
      </c>
      <c r="C26" s="97" t="s">
        <v>302</v>
      </c>
      <c r="D26" s="97" t="s">
        <v>271</v>
      </c>
      <c r="E26" s="98" t="s">
        <v>304</v>
      </c>
      <c r="F26" s="98" t="s">
        <v>219</v>
      </c>
      <c r="G26" s="103">
        <f t="shared" si="2"/>
        <v>643000</v>
      </c>
      <c r="H26" s="6"/>
      <c r="I26" s="6"/>
      <c r="J26" s="6"/>
      <c r="K26" s="100"/>
      <c r="L26" s="100"/>
      <c r="M26" s="104"/>
      <c r="N26" s="100" t="s">
        <v>18</v>
      </c>
      <c r="O26" s="100" t="s">
        <v>227</v>
      </c>
      <c r="P26" s="102">
        <v>643000</v>
      </c>
      <c r="Q26" s="7"/>
      <c r="R26" s="7"/>
      <c r="S26" s="5"/>
      <c r="T26" s="99" t="s">
        <v>223</v>
      </c>
      <c r="U26" s="97"/>
      <c r="V26" s="101" t="s">
        <v>305</v>
      </c>
    </row>
    <row r="27" spans="1:22" s="21" customFormat="1" ht="61.5" customHeight="1">
      <c r="A27" s="4">
        <v>21</v>
      </c>
      <c r="B27" s="97" t="s">
        <v>306</v>
      </c>
      <c r="C27" s="97" t="s">
        <v>307</v>
      </c>
      <c r="D27" s="97" t="s">
        <v>272</v>
      </c>
      <c r="E27" s="98" t="s">
        <v>29</v>
      </c>
      <c r="F27" s="98" t="s">
        <v>284</v>
      </c>
      <c r="G27" s="103">
        <f t="shared" si="2"/>
        <v>170000</v>
      </c>
      <c r="H27" s="6"/>
      <c r="I27" s="6"/>
      <c r="J27" s="6"/>
      <c r="K27" s="100"/>
      <c r="L27" s="100"/>
      <c r="M27" s="104"/>
      <c r="N27" s="100" t="s">
        <v>18</v>
      </c>
      <c r="O27" s="100" t="s">
        <v>228</v>
      </c>
      <c r="P27" s="102">
        <v>170000</v>
      </c>
      <c r="Q27" s="7"/>
      <c r="R27" s="7"/>
      <c r="S27" s="5"/>
      <c r="T27" s="99" t="s">
        <v>223</v>
      </c>
      <c r="U27" s="97"/>
      <c r="V27" s="101" t="s">
        <v>308</v>
      </c>
    </row>
    <row r="28" spans="1:22" s="21" customFormat="1" ht="67.5" hidden="1">
      <c r="A28" s="4">
        <v>22</v>
      </c>
      <c r="B28" s="97" t="s">
        <v>16</v>
      </c>
      <c r="C28" s="97" t="s">
        <v>17</v>
      </c>
      <c r="D28" s="97" t="s">
        <v>274</v>
      </c>
      <c r="E28" s="98" t="s">
        <v>27</v>
      </c>
      <c r="F28" s="98" t="s">
        <v>286</v>
      </c>
      <c r="G28" s="103">
        <f t="shared" si="2"/>
        <v>200000</v>
      </c>
      <c r="H28" s="6"/>
      <c r="I28" s="6"/>
      <c r="J28" s="6"/>
      <c r="K28" s="100"/>
      <c r="L28" s="100"/>
      <c r="M28" s="104"/>
      <c r="N28" s="100" t="s">
        <v>225</v>
      </c>
      <c r="O28" s="100" t="s">
        <v>228</v>
      </c>
      <c r="P28" s="102">
        <v>200000</v>
      </c>
      <c r="Q28" s="7"/>
      <c r="R28" s="7"/>
      <c r="S28" s="5"/>
      <c r="T28" s="99" t="s">
        <v>223</v>
      </c>
      <c r="U28" s="97"/>
      <c r="V28" s="101" t="s">
        <v>310</v>
      </c>
    </row>
    <row r="29" spans="1:22" s="21" customFormat="1" ht="105">
      <c r="A29" s="4">
        <v>23</v>
      </c>
      <c r="B29" s="97" t="s">
        <v>19</v>
      </c>
      <c r="C29" s="97" t="s">
        <v>20</v>
      </c>
      <c r="D29" s="97" t="s">
        <v>276</v>
      </c>
      <c r="E29" s="98" t="s">
        <v>312</v>
      </c>
      <c r="F29" s="98" t="s">
        <v>219</v>
      </c>
      <c r="G29" s="103">
        <f t="shared" si="2"/>
        <v>750000</v>
      </c>
      <c r="H29" s="6"/>
      <c r="I29" s="6"/>
      <c r="J29" s="6"/>
      <c r="K29" s="100"/>
      <c r="L29" s="100"/>
      <c r="M29" s="104"/>
      <c r="N29" s="100" t="s">
        <v>225</v>
      </c>
      <c r="O29" s="100" t="s">
        <v>228</v>
      </c>
      <c r="P29" s="102">
        <v>750000</v>
      </c>
      <c r="Q29" s="7"/>
      <c r="R29" s="7"/>
      <c r="S29" s="5"/>
      <c r="T29" s="99" t="s">
        <v>223</v>
      </c>
      <c r="U29" s="97"/>
      <c r="V29" s="101" t="s">
        <v>313</v>
      </c>
    </row>
    <row r="30" spans="1:22" s="21" customFormat="1" ht="180" hidden="1">
      <c r="A30" s="4">
        <v>24</v>
      </c>
      <c r="B30" s="97" t="s">
        <v>19</v>
      </c>
      <c r="C30" s="97" t="s">
        <v>337</v>
      </c>
      <c r="D30" s="97" t="s">
        <v>278</v>
      </c>
      <c r="E30" s="98" t="s">
        <v>317</v>
      </c>
      <c r="F30" s="98" t="s">
        <v>219</v>
      </c>
      <c r="G30" s="103">
        <f t="shared" si="2"/>
        <v>290000</v>
      </c>
      <c r="H30" s="6"/>
      <c r="I30" s="6"/>
      <c r="J30" s="6"/>
      <c r="K30" s="100"/>
      <c r="L30" s="100"/>
      <c r="M30" s="104"/>
      <c r="N30" s="100" t="s">
        <v>225</v>
      </c>
      <c r="O30" s="100" t="s">
        <v>222</v>
      </c>
      <c r="P30" s="102">
        <v>290000</v>
      </c>
      <c r="Q30" s="7"/>
      <c r="R30" s="7"/>
      <c r="S30" s="5"/>
      <c r="T30" s="99" t="s">
        <v>223</v>
      </c>
      <c r="U30" s="97"/>
      <c r="V30" s="101" t="s">
        <v>318</v>
      </c>
    </row>
    <row r="31" spans="1:22" s="21" customFormat="1" ht="90" hidden="1">
      <c r="A31" s="4">
        <v>25</v>
      </c>
      <c r="B31" s="97" t="s">
        <v>16</v>
      </c>
      <c r="C31" s="97" t="s">
        <v>17</v>
      </c>
      <c r="D31" s="97" t="s">
        <v>277</v>
      </c>
      <c r="E31" s="98" t="s">
        <v>27</v>
      </c>
      <c r="F31" s="98" t="s">
        <v>282</v>
      </c>
      <c r="G31" s="103">
        <f t="shared" si="2"/>
        <v>150000</v>
      </c>
      <c r="H31" s="6"/>
      <c r="I31" s="6"/>
      <c r="J31" s="6"/>
      <c r="K31" s="100"/>
      <c r="L31" s="100"/>
      <c r="M31" s="104"/>
      <c r="N31" s="100" t="s">
        <v>225</v>
      </c>
      <c r="O31" s="100" t="s">
        <v>228</v>
      </c>
      <c r="P31" s="102">
        <v>150000</v>
      </c>
      <c r="Q31" s="7"/>
      <c r="R31" s="7"/>
      <c r="S31" s="5"/>
      <c r="T31" s="99" t="s">
        <v>223</v>
      </c>
      <c r="U31" s="97"/>
      <c r="V31" s="101" t="s">
        <v>314</v>
      </c>
    </row>
    <row r="32" spans="1:22" s="21" customFormat="1" ht="105">
      <c r="A32" s="4">
        <v>26</v>
      </c>
      <c r="B32" s="97" t="s">
        <v>306</v>
      </c>
      <c r="C32" s="97" t="s">
        <v>307</v>
      </c>
      <c r="D32" s="96" t="s">
        <v>291</v>
      </c>
      <c r="E32" s="98" t="s">
        <v>29</v>
      </c>
      <c r="F32" s="98" t="s">
        <v>293</v>
      </c>
      <c r="G32" s="103">
        <f t="shared" si="2"/>
        <v>800000</v>
      </c>
      <c r="H32" s="6"/>
      <c r="I32" s="6"/>
      <c r="J32" s="6"/>
      <c r="K32" s="100"/>
      <c r="L32" s="100"/>
      <c r="M32" s="104"/>
      <c r="N32" s="100" t="s">
        <v>225</v>
      </c>
      <c r="O32" s="100" t="s">
        <v>228</v>
      </c>
      <c r="P32" s="102">
        <v>800000</v>
      </c>
      <c r="Q32" s="7"/>
      <c r="R32" s="7"/>
      <c r="S32" s="5"/>
      <c r="T32" s="99" t="s">
        <v>223</v>
      </c>
      <c r="U32" s="97"/>
      <c r="V32" s="101" t="s">
        <v>323</v>
      </c>
    </row>
    <row r="33" spans="1:22" s="21" customFormat="1" ht="87" hidden="1" customHeight="1">
      <c r="A33" s="4">
        <v>27</v>
      </c>
      <c r="B33" s="97" t="s">
        <v>16</v>
      </c>
      <c r="C33" s="97" t="s">
        <v>17</v>
      </c>
      <c r="D33" s="97" t="s">
        <v>280</v>
      </c>
      <c r="E33" s="98" t="s">
        <v>27</v>
      </c>
      <c r="F33" s="98" t="s">
        <v>288</v>
      </c>
      <c r="G33" s="103">
        <f t="shared" si="2"/>
        <v>200000</v>
      </c>
      <c r="H33" s="6"/>
      <c r="I33" s="6"/>
      <c r="J33" s="6"/>
      <c r="K33" s="100"/>
      <c r="L33" s="100"/>
      <c r="M33" s="104"/>
      <c r="N33" s="100" t="s">
        <v>225</v>
      </c>
      <c r="O33" s="100" t="s">
        <v>228</v>
      </c>
      <c r="P33" s="102">
        <v>200000</v>
      </c>
      <c r="Q33" s="7"/>
      <c r="R33" s="7"/>
      <c r="S33" s="5"/>
      <c r="T33" s="99" t="s">
        <v>223</v>
      </c>
      <c r="U33" s="97"/>
      <c r="V33" s="101" t="s">
        <v>320</v>
      </c>
    </row>
    <row r="34" spans="1:22" s="21" customFormat="1" ht="210" hidden="1">
      <c r="A34" s="4">
        <v>28</v>
      </c>
      <c r="B34" s="97" t="s">
        <v>16</v>
      </c>
      <c r="C34" s="97" t="s">
        <v>17</v>
      </c>
      <c r="D34" s="97" t="s">
        <v>279</v>
      </c>
      <c r="E34" s="98" t="s">
        <v>27</v>
      </c>
      <c r="F34" s="98" t="s">
        <v>283</v>
      </c>
      <c r="G34" s="103">
        <f t="shared" si="2"/>
        <v>200000</v>
      </c>
      <c r="H34" s="6"/>
      <c r="I34" s="6"/>
      <c r="J34" s="6"/>
      <c r="K34" s="100"/>
      <c r="L34" s="100"/>
      <c r="M34" s="104"/>
      <c r="N34" s="100" t="s">
        <v>225</v>
      </c>
      <c r="O34" s="100" t="s">
        <v>226</v>
      </c>
      <c r="P34" s="102">
        <v>200000</v>
      </c>
      <c r="Q34" s="7"/>
      <c r="R34" s="7"/>
      <c r="S34" s="5"/>
      <c r="T34" s="99" t="s">
        <v>223</v>
      </c>
      <c r="U34" s="97"/>
      <c r="V34" s="101" t="s">
        <v>319</v>
      </c>
    </row>
    <row r="35" spans="1:22" s="21" customFormat="1" ht="210" hidden="1">
      <c r="A35" s="4">
        <v>29</v>
      </c>
      <c r="B35" s="97" t="s">
        <v>16</v>
      </c>
      <c r="C35" s="97" t="s">
        <v>17</v>
      </c>
      <c r="D35" s="97" t="s">
        <v>281</v>
      </c>
      <c r="E35" s="98" t="s">
        <v>27</v>
      </c>
      <c r="F35" s="98" t="s">
        <v>289</v>
      </c>
      <c r="G35" s="103">
        <f t="shared" si="2"/>
        <v>170000</v>
      </c>
      <c r="H35" s="6"/>
      <c r="I35" s="6"/>
      <c r="J35" s="6"/>
      <c r="K35" s="100"/>
      <c r="L35" s="100"/>
      <c r="M35" s="104"/>
      <c r="N35" s="100" t="s">
        <v>225</v>
      </c>
      <c r="O35" s="100" t="s">
        <v>228</v>
      </c>
      <c r="P35" s="102">
        <v>170000</v>
      </c>
      <c r="Q35" s="7"/>
      <c r="R35" s="7"/>
      <c r="S35" s="5"/>
      <c r="T35" s="99" t="s">
        <v>223</v>
      </c>
      <c r="U35" s="97"/>
      <c r="V35" s="101" t="s">
        <v>321</v>
      </c>
    </row>
    <row r="36" spans="1:22" s="21" customFormat="1" ht="195">
      <c r="A36" s="4">
        <v>30</v>
      </c>
      <c r="B36" s="97" t="s">
        <v>306</v>
      </c>
      <c r="C36" s="97" t="s">
        <v>307</v>
      </c>
      <c r="D36" s="97" t="s">
        <v>606</v>
      </c>
      <c r="E36" s="98" t="s">
        <v>29</v>
      </c>
      <c r="F36" s="98" t="s">
        <v>608</v>
      </c>
      <c r="G36" s="103">
        <f t="shared" si="2"/>
        <v>380000</v>
      </c>
      <c r="H36" s="6"/>
      <c r="I36" s="6"/>
      <c r="J36" s="6"/>
      <c r="K36" s="100"/>
      <c r="L36" s="100"/>
      <c r="M36" s="104"/>
      <c r="N36" s="100" t="s">
        <v>225</v>
      </c>
      <c r="O36" s="100" t="s">
        <v>228</v>
      </c>
      <c r="P36" s="102">
        <v>380000</v>
      </c>
      <c r="Q36" s="7"/>
      <c r="R36" s="7"/>
      <c r="S36" s="5"/>
      <c r="T36" s="99"/>
      <c r="U36" s="97"/>
      <c r="V36" s="101" t="s">
        <v>607</v>
      </c>
    </row>
    <row r="37" spans="1:22" s="21" customFormat="1" ht="67.5" hidden="1">
      <c r="A37" s="4">
        <v>31</v>
      </c>
      <c r="B37" s="97" t="s">
        <v>16</v>
      </c>
      <c r="C37" s="97" t="s">
        <v>17</v>
      </c>
      <c r="D37" s="97" t="s">
        <v>534</v>
      </c>
      <c r="E37" s="98" t="s">
        <v>27</v>
      </c>
      <c r="F37" s="98" t="s">
        <v>535</v>
      </c>
      <c r="G37" s="103">
        <f>SUM(M37+P37+S37)</f>
        <v>100000</v>
      </c>
      <c r="H37" s="6"/>
      <c r="I37" s="6"/>
      <c r="J37" s="6"/>
      <c r="K37" s="100"/>
      <c r="L37" s="100"/>
      <c r="M37" s="104"/>
      <c r="N37" s="100" t="s">
        <v>225</v>
      </c>
      <c r="O37" s="100" t="s">
        <v>228</v>
      </c>
      <c r="P37" s="102">
        <v>100000</v>
      </c>
      <c r="Q37" s="7"/>
      <c r="R37" s="7"/>
      <c r="S37" s="5"/>
      <c r="T37" s="99" t="s">
        <v>223</v>
      </c>
      <c r="U37" s="97"/>
      <c r="V37" s="98"/>
    </row>
    <row r="38" spans="1:22" s="21" customFormat="1" ht="45" hidden="1">
      <c r="A38" s="4">
        <v>32</v>
      </c>
      <c r="B38" s="97" t="s">
        <v>38</v>
      </c>
      <c r="C38" s="97" t="s">
        <v>322</v>
      </c>
      <c r="D38" s="97" t="s">
        <v>290</v>
      </c>
      <c r="E38" s="98" t="s">
        <v>295</v>
      </c>
      <c r="F38" s="98" t="s">
        <v>219</v>
      </c>
      <c r="G38" s="103">
        <f>SUM(M38+P38+S38)</f>
        <v>240000</v>
      </c>
      <c r="H38" s="6"/>
      <c r="I38" s="6"/>
      <c r="J38" s="6"/>
      <c r="K38" s="100"/>
      <c r="L38" s="100"/>
      <c r="M38" s="104"/>
      <c r="N38" s="100" t="s">
        <v>225</v>
      </c>
      <c r="O38" s="100" t="s">
        <v>18</v>
      </c>
      <c r="P38" s="102">
        <v>240000</v>
      </c>
      <c r="Q38" s="7"/>
      <c r="R38" s="7"/>
      <c r="S38" s="5"/>
      <c r="T38" s="99" t="s">
        <v>223</v>
      </c>
      <c r="U38" s="97"/>
      <c r="V38" s="98" t="s">
        <v>295</v>
      </c>
    </row>
    <row r="39" spans="1:22" s="21" customFormat="1" ht="330">
      <c r="A39" s="4">
        <v>33</v>
      </c>
      <c r="B39" s="97" t="s">
        <v>306</v>
      </c>
      <c r="C39" s="97" t="s">
        <v>307</v>
      </c>
      <c r="D39" s="97" t="s">
        <v>275</v>
      </c>
      <c r="E39" s="98" t="s">
        <v>29</v>
      </c>
      <c r="F39" s="98" t="s">
        <v>287</v>
      </c>
      <c r="G39" s="103">
        <f>SUM(M39+P39+S39)</f>
        <v>623000</v>
      </c>
      <c r="H39" s="6"/>
      <c r="I39" s="6"/>
      <c r="J39" s="6"/>
      <c r="K39" s="100"/>
      <c r="L39" s="100"/>
      <c r="M39" s="104"/>
      <c r="N39" s="100" t="s">
        <v>225</v>
      </c>
      <c r="O39" s="100" t="s">
        <v>227</v>
      </c>
      <c r="P39" s="102">
        <v>623000</v>
      </c>
      <c r="Q39" s="7"/>
      <c r="R39" s="7"/>
      <c r="S39" s="5"/>
      <c r="T39" s="99" t="s">
        <v>223</v>
      </c>
      <c r="U39" s="97"/>
      <c r="V39" s="101" t="s">
        <v>311</v>
      </c>
    </row>
    <row r="40" spans="1:22" s="21" customFormat="1" ht="90" hidden="1">
      <c r="A40" s="4">
        <v>34</v>
      </c>
      <c r="B40" s="97" t="s">
        <v>324</v>
      </c>
      <c r="C40" s="97" t="s">
        <v>325</v>
      </c>
      <c r="D40" s="95" t="s">
        <v>292</v>
      </c>
      <c r="E40" s="98" t="s">
        <v>327</v>
      </c>
      <c r="F40" s="98" t="s">
        <v>294</v>
      </c>
      <c r="G40" s="103">
        <f>SUM(M40+P40+S40)</f>
        <v>100000</v>
      </c>
      <c r="H40" s="6"/>
      <c r="I40" s="6"/>
      <c r="J40" s="6"/>
      <c r="K40" s="100"/>
      <c r="L40" s="100"/>
      <c r="M40" s="104"/>
      <c r="N40" s="100" t="s">
        <v>225</v>
      </c>
      <c r="O40" s="100" t="s">
        <v>228</v>
      </c>
      <c r="P40" s="102">
        <v>100000</v>
      </c>
      <c r="Q40" s="7"/>
      <c r="R40" s="7"/>
      <c r="S40" s="5"/>
      <c r="T40" s="99" t="s">
        <v>223</v>
      </c>
      <c r="U40" s="97"/>
      <c r="V40" s="101" t="s">
        <v>326</v>
      </c>
    </row>
    <row r="41" spans="1:22" s="21" customFormat="1" ht="55.5" hidden="1">
      <c r="A41" s="4">
        <v>35</v>
      </c>
      <c r="B41" s="97" t="s">
        <v>660</v>
      </c>
      <c r="C41" s="97" t="s">
        <v>661</v>
      </c>
      <c r="D41" s="95" t="s">
        <v>659</v>
      </c>
      <c r="E41" s="98" t="s">
        <v>558</v>
      </c>
      <c r="F41" s="98" t="s">
        <v>33</v>
      </c>
      <c r="G41" s="103">
        <f t="shared" ref="G41:G43" si="3">M41+P41+S41</f>
        <v>418469.45449999999</v>
      </c>
      <c r="H41" s="6"/>
      <c r="I41" s="6"/>
      <c r="J41" s="6"/>
      <c r="K41" s="100"/>
      <c r="L41" s="100"/>
      <c r="M41" s="104"/>
      <c r="N41" s="100" t="s">
        <v>231</v>
      </c>
      <c r="O41" s="100" t="s">
        <v>230</v>
      </c>
      <c r="P41" s="102">
        <v>365200</v>
      </c>
      <c r="Q41" s="7"/>
      <c r="R41" s="7"/>
      <c r="S41" s="5">
        <v>53269.4545</v>
      </c>
      <c r="T41" s="99"/>
      <c r="U41" s="97"/>
      <c r="V41" s="101" t="s">
        <v>663</v>
      </c>
    </row>
    <row r="42" spans="1:22" s="21" customFormat="1" ht="55.5" hidden="1">
      <c r="A42" s="4">
        <v>36</v>
      </c>
      <c r="B42" s="97" t="s">
        <v>87</v>
      </c>
      <c r="C42" s="97" t="s">
        <v>116</v>
      </c>
      <c r="D42" s="95" t="s">
        <v>657</v>
      </c>
      <c r="E42" s="98" t="s">
        <v>658</v>
      </c>
      <c r="F42" s="98" t="s">
        <v>33</v>
      </c>
      <c r="G42" s="103">
        <f t="shared" si="3"/>
        <v>1241000</v>
      </c>
      <c r="H42" s="6"/>
      <c r="I42" s="6"/>
      <c r="J42" s="6"/>
      <c r="K42" s="100"/>
      <c r="L42" s="100"/>
      <c r="M42" s="104"/>
      <c r="N42" s="100" t="s">
        <v>231</v>
      </c>
      <c r="O42" s="100" t="s">
        <v>230</v>
      </c>
      <c r="P42" s="102">
        <v>310000</v>
      </c>
      <c r="Q42" s="7"/>
      <c r="R42" s="7"/>
      <c r="S42" s="5">
        <v>931000</v>
      </c>
      <c r="T42" s="99"/>
      <c r="U42" s="97"/>
      <c r="V42" s="101" t="s">
        <v>662</v>
      </c>
    </row>
    <row r="43" spans="1:22" s="21" customFormat="1" ht="55.5" hidden="1">
      <c r="A43" s="4">
        <v>37</v>
      </c>
      <c r="B43" s="97" t="s">
        <v>354</v>
      </c>
      <c r="C43" s="97" t="s">
        <v>767</v>
      </c>
      <c r="D43" s="95" t="s">
        <v>766</v>
      </c>
      <c r="E43" s="98" t="s">
        <v>768</v>
      </c>
      <c r="F43" s="98" t="s">
        <v>112</v>
      </c>
      <c r="G43" s="103">
        <f t="shared" si="3"/>
        <v>2165250</v>
      </c>
      <c r="H43" s="6"/>
      <c r="I43" s="6"/>
      <c r="J43" s="6"/>
      <c r="K43" s="100"/>
      <c r="L43" s="100"/>
      <c r="M43" s="104"/>
      <c r="N43" s="100" t="s">
        <v>231</v>
      </c>
      <c r="O43" s="100" t="s">
        <v>230</v>
      </c>
      <c r="P43" s="102">
        <v>270000</v>
      </c>
      <c r="Q43" s="7"/>
      <c r="R43" s="7"/>
      <c r="S43" s="5">
        <v>1895250</v>
      </c>
      <c r="T43" s="99"/>
      <c r="U43" s="97"/>
      <c r="V43" s="101"/>
    </row>
    <row r="44" spans="1:22" s="21" customFormat="1" ht="150" hidden="1">
      <c r="A44" s="4">
        <v>38</v>
      </c>
      <c r="B44" s="97" t="s">
        <v>16</v>
      </c>
      <c r="C44" s="97" t="s">
        <v>17</v>
      </c>
      <c r="D44" s="97" t="s">
        <v>328</v>
      </c>
      <c r="E44" s="98" t="s">
        <v>27</v>
      </c>
      <c r="F44" s="98" t="s">
        <v>33</v>
      </c>
      <c r="G44" s="103">
        <f t="shared" si="2"/>
        <v>1000000</v>
      </c>
      <c r="H44" s="6"/>
      <c r="I44" s="6"/>
      <c r="J44" s="6"/>
      <c r="K44" s="100"/>
      <c r="L44" s="100"/>
      <c r="M44" s="104"/>
      <c r="N44" s="100" t="s">
        <v>225</v>
      </c>
      <c r="O44" s="100" t="s">
        <v>30</v>
      </c>
      <c r="P44" s="102">
        <v>1000000</v>
      </c>
      <c r="Q44" s="7"/>
      <c r="R44" s="7"/>
      <c r="S44" s="5"/>
      <c r="T44" s="99" t="s">
        <v>223</v>
      </c>
      <c r="U44" s="97"/>
      <c r="V44" s="101" t="s">
        <v>329</v>
      </c>
    </row>
    <row r="45" spans="1:22" s="21" customFormat="1" ht="255">
      <c r="A45" s="4">
        <v>39</v>
      </c>
      <c r="B45" s="97" t="s">
        <v>306</v>
      </c>
      <c r="C45" s="97" t="s">
        <v>307</v>
      </c>
      <c r="D45" s="97" t="s">
        <v>839</v>
      </c>
      <c r="E45" s="98" t="s">
        <v>29</v>
      </c>
      <c r="F45" s="98" t="s">
        <v>33</v>
      </c>
      <c r="G45" s="103">
        <f t="shared" si="2"/>
        <v>636881.9</v>
      </c>
      <c r="H45" s="6"/>
      <c r="I45" s="6"/>
      <c r="J45" s="6"/>
      <c r="K45" s="82"/>
      <c r="L45" s="83"/>
      <c r="M45" s="104"/>
      <c r="N45" s="100"/>
      <c r="O45" s="100"/>
      <c r="P45" s="104"/>
      <c r="Q45" s="7"/>
      <c r="R45" s="7"/>
      <c r="S45" s="104">
        <v>636881.9</v>
      </c>
      <c r="T45" s="99" t="s">
        <v>223</v>
      </c>
      <c r="U45" s="97"/>
      <c r="V45" s="101" t="s">
        <v>867</v>
      </c>
    </row>
    <row r="46" spans="1:22" s="21" customFormat="1" ht="285">
      <c r="A46" s="4">
        <v>40</v>
      </c>
      <c r="B46" s="97" t="s">
        <v>306</v>
      </c>
      <c r="C46" s="97" t="s">
        <v>307</v>
      </c>
      <c r="D46" s="97" t="s">
        <v>840</v>
      </c>
      <c r="E46" s="98" t="s">
        <v>29</v>
      </c>
      <c r="F46" s="98" t="s">
        <v>219</v>
      </c>
      <c r="G46" s="103">
        <f t="shared" si="2"/>
        <v>385331.4</v>
      </c>
      <c r="H46" s="6"/>
      <c r="I46" s="6"/>
      <c r="J46" s="6"/>
      <c r="K46" s="82"/>
      <c r="L46" s="83"/>
      <c r="M46" s="104"/>
      <c r="N46" s="100"/>
      <c r="O46" s="100"/>
      <c r="P46" s="104"/>
      <c r="Q46" s="7"/>
      <c r="R46" s="7"/>
      <c r="S46" s="104">
        <v>385331.4</v>
      </c>
      <c r="T46" s="99" t="s">
        <v>223</v>
      </c>
      <c r="U46" s="97"/>
      <c r="V46" s="101" t="s">
        <v>868</v>
      </c>
    </row>
    <row r="47" spans="1:22" s="21" customFormat="1" ht="240">
      <c r="A47" s="4">
        <v>41</v>
      </c>
      <c r="B47" s="97" t="s">
        <v>306</v>
      </c>
      <c r="C47" s="97" t="s">
        <v>307</v>
      </c>
      <c r="D47" s="97" t="s">
        <v>841</v>
      </c>
      <c r="E47" s="98" t="s">
        <v>29</v>
      </c>
      <c r="F47" s="98" t="s">
        <v>284</v>
      </c>
      <c r="G47" s="103">
        <f t="shared" si="2"/>
        <v>290424.5</v>
      </c>
      <c r="H47" s="6"/>
      <c r="I47" s="6"/>
      <c r="J47" s="6"/>
      <c r="K47" s="82"/>
      <c r="L47" s="83"/>
      <c r="M47" s="104"/>
      <c r="N47" s="100"/>
      <c r="O47" s="100"/>
      <c r="P47" s="104"/>
      <c r="Q47" s="7"/>
      <c r="R47" s="7"/>
      <c r="S47" s="104">
        <v>290424.5</v>
      </c>
      <c r="T47" s="99" t="s">
        <v>223</v>
      </c>
      <c r="U47" s="97"/>
      <c r="V47" s="101" t="s">
        <v>869</v>
      </c>
    </row>
    <row r="48" spans="1:22" s="21" customFormat="1" ht="285">
      <c r="A48" s="4">
        <v>42</v>
      </c>
      <c r="B48" s="97" t="s">
        <v>306</v>
      </c>
      <c r="C48" s="97" t="s">
        <v>307</v>
      </c>
      <c r="D48" s="97" t="s">
        <v>842</v>
      </c>
      <c r="E48" s="98" t="s">
        <v>29</v>
      </c>
      <c r="F48" s="98" t="s">
        <v>897</v>
      </c>
      <c r="G48" s="103">
        <f t="shared" si="2"/>
        <v>182571</v>
      </c>
      <c r="H48" s="6"/>
      <c r="I48" s="6"/>
      <c r="J48" s="6"/>
      <c r="K48" s="82"/>
      <c r="L48" s="83"/>
      <c r="M48" s="104"/>
      <c r="N48" s="100"/>
      <c r="O48" s="100"/>
      <c r="P48" s="104"/>
      <c r="Q48" s="7"/>
      <c r="R48" s="7"/>
      <c r="S48" s="104">
        <v>182571</v>
      </c>
      <c r="T48" s="99" t="s">
        <v>223</v>
      </c>
      <c r="U48" s="97"/>
      <c r="V48" s="101" t="s">
        <v>870</v>
      </c>
    </row>
    <row r="49" spans="1:22" customFormat="1" ht="89.25" hidden="1">
      <c r="A49" s="4">
        <v>43</v>
      </c>
      <c r="B49" s="97" t="s">
        <v>154</v>
      </c>
      <c r="C49" s="97" t="s">
        <v>155</v>
      </c>
      <c r="D49" s="97" t="s">
        <v>843</v>
      </c>
      <c r="E49" s="98" t="s">
        <v>136</v>
      </c>
      <c r="F49" s="98" t="s">
        <v>219</v>
      </c>
      <c r="G49" s="103">
        <f t="shared" si="2"/>
        <v>807500</v>
      </c>
      <c r="H49" s="6"/>
      <c r="I49" s="6"/>
      <c r="J49" s="6"/>
      <c r="K49" s="82"/>
      <c r="L49" s="83"/>
      <c r="M49" s="104"/>
      <c r="N49" s="100"/>
      <c r="O49" s="100"/>
      <c r="P49" s="104"/>
      <c r="Q49" s="7"/>
      <c r="R49" s="7"/>
      <c r="S49" s="104">
        <v>807500</v>
      </c>
      <c r="T49" s="99" t="s">
        <v>223</v>
      </c>
      <c r="U49" s="97"/>
      <c r="V49" s="101" t="s">
        <v>871</v>
      </c>
    </row>
    <row r="50" spans="1:22" customFormat="1" ht="195" hidden="1">
      <c r="A50" s="4">
        <v>44</v>
      </c>
      <c r="B50" s="97" t="s">
        <v>79</v>
      </c>
      <c r="C50" s="97" t="s">
        <v>181</v>
      </c>
      <c r="D50" s="97" t="s">
        <v>844</v>
      </c>
      <c r="E50" s="98" t="s">
        <v>896</v>
      </c>
      <c r="F50" s="98" t="s">
        <v>219</v>
      </c>
      <c r="G50" s="103">
        <f t="shared" si="2"/>
        <v>475000</v>
      </c>
      <c r="H50" s="6"/>
      <c r="I50" s="6"/>
      <c r="J50" s="6"/>
      <c r="K50" s="82"/>
      <c r="L50" s="83"/>
      <c r="M50" s="104"/>
      <c r="N50" s="100"/>
      <c r="O50" s="100"/>
      <c r="P50" s="104"/>
      <c r="Q50" s="7"/>
      <c r="R50" s="7"/>
      <c r="S50" s="104">
        <v>475000</v>
      </c>
      <c r="T50" s="99" t="s">
        <v>223</v>
      </c>
      <c r="U50" s="97"/>
      <c r="V50" s="101" t="s">
        <v>895</v>
      </c>
    </row>
    <row r="51" spans="1:22" customFormat="1" ht="225" hidden="1">
      <c r="A51" s="4">
        <v>45</v>
      </c>
      <c r="B51" s="97" t="s">
        <v>79</v>
      </c>
      <c r="C51" s="97" t="s">
        <v>181</v>
      </c>
      <c r="D51" s="97" t="s">
        <v>845</v>
      </c>
      <c r="E51" s="98" t="s">
        <v>896</v>
      </c>
      <c r="F51" s="98" t="s">
        <v>219</v>
      </c>
      <c r="G51" s="103">
        <f t="shared" si="2"/>
        <v>2992500</v>
      </c>
      <c r="H51" s="6"/>
      <c r="I51" s="6"/>
      <c r="J51" s="6"/>
      <c r="K51" s="82"/>
      <c r="L51" s="83"/>
      <c r="M51" s="104"/>
      <c r="N51" s="100"/>
      <c r="O51" s="100"/>
      <c r="P51" s="104"/>
      <c r="Q51" s="7"/>
      <c r="R51" s="7"/>
      <c r="S51" s="276">
        <v>2992500</v>
      </c>
      <c r="T51" s="99" t="s">
        <v>223</v>
      </c>
      <c r="U51" s="97"/>
      <c r="V51" s="101" t="s">
        <v>872</v>
      </c>
    </row>
    <row r="52" spans="1:22" customFormat="1" ht="67.5" hidden="1">
      <c r="A52" s="4">
        <v>46</v>
      </c>
      <c r="B52" s="97" t="s">
        <v>16</v>
      </c>
      <c r="C52" s="97" t="s">
        <v>17</v>
      </c>
      <c r="D52" s="97" t="s">
        <v>846</v>
      </c>
      <c r="E52" s="98" t="s">
        <v>27</v>
      </c>
      <c r="F52" s="98" t="s">
        <v>898</v>
      </c>
      <c r="G52" s="103">
        <f t="shared" si="2"/>
        <v>95000</v>
      </c>
      <c r="H52" s="6"/>
      <c r="I52" s="6"/>
      <c r="J52" s="6"/>
      <c r="K52" s="82"/>
      <c r="L52" s="83"/>
      <c r="M52" s="104"/>
      <c r="N52" s="100"/>
      <c r="O52" s="100"/>
      <c r="P52" s="104"/>
      <c r="Q52" s="7"/>
      <c r="R52" s="7"/>
      <c r="S52" s="104">
        <v>95000</v>
      </c>
      <c r="T52" s="99" t="s">
        <v>223</v>
      </c>
      <c r="U52" s="97"/>
      <c r="V52" s="101" t="s">
        <v>873</v>
      </c>
    </row>
    <row r="53" spans="1:22" customFormat="1" ht="90" hidden="1">
      <c r="A53" s="4">
        <v>47</v>
      </c>
      <c r="B53" s="97" t="s">
        <v>16</v>
      </c>
      <c r="C53" s="97" t="s">
        <v>17</v>
      </c>
      <c r="D53" s="97" t="s">
        <v>847</v>
      </c>
      <c r="E53" s="98" t="s">
        <v>27</v>
      </c>
      <c r="F53" s="98" t="s">
        <v>33</v>
      </c>
      <c r="G53" s="103">
        <f t="shared" si="2"/>
        <v>95000</v>
      </c>
      <c r="H53" s="6"/>
      <c r="I53" s="6"/>
      <c r="J53" s="6"/>
      <c r="K53" s="82"/>
      <c r="L53" s="83"/>
      <c r="M53" s="104"/>
      <c r="N53" s="100"/>
      <c r="O53" s="100"/>
      <c r="P53" s="104"/>
      <c r="Q53" s="7"/>
      <c r="R53" s="7"/>
      <c r="S53" s="104">
        <v>95000</v>
      </c>
      <c r="T53" s="99" t="s">
        <v>223</v>
      </c>
      <c r="U53" s="97"/>
      <c r="V53" s="101" t="s">
        <v>874</v>
      </c>
    </row>
    <row r="54" spans="1:22" customFormat="1" ht="73.5" hidden="1" customHeight="1">
      <c r="A54" s="4">
        <v>48</v>
      </c>
      <c r="B54" s="97" t="s">
        <v>21</v>
      </c>
      <c r="C54" s="97" t="s">
        <v>302</v>
      </c>
      <c r="D54" s="97" t="s">
        <v>848</v>
      </c>
      <c r="E54" s="98" t="s">
        <v>899</v>
      </c>
      <c r="F54" s="98" t="s">
        <v>219</v>
      </c>
      <c r="G54" s="103">
        <f t="shared" si="2"/>
        <v>190000</v>
      </c>
      <c r="H54" s="6"/>
      <c r="I54" s="6"/>
      <c r="J54" s="6"/>
      <c r="K54" s="82"/>
      <c r="L54" s="83"/>
      <c r="M54" s="104"/>
      <c r="N54" s="100"/>
      <c r="O54" s="100"/>
      <c r="P54" s="104"/>
      <c r="Q54" s="7"/>
      <c r="R54" s="7"/>
      <c r="S54" s="104">
        <v>190000</v>
      </c>
      <c r="T54" s="99" t="s">
        <v>223</v>
      </c>
      <c r="U54" s="97"/>
      <c r="V54" s="101" t="s">
        <v>875</v>
      </c>
    </row>
    <row r="55" spans="1:22" s="21" customFormat="1" ht="150">
      <c r="A55" s="4">
        <v>49</v>
      </c>
      <c r="B55" s="97" t="s">
        <v>306</v>
      </c>
      <c r="C55" s="97" t="s">
        <v>307</v>
      </c>
      <c r="D55" s="97" t="s">
        <v>849</v>
      </c>
      <c r="E55" s="98" t="s">
        <v>901</v>
      </c>
      <c r="F55" s="98" t="s">
        <v>900</v>
      </c>
      <c r="G55" s="103">
        <f t="shared" si="2"/>
        <v>380000</v>
      </c>
      <c r="H55" s="6"/>
      <c r="I55" s="6"/>
      <c r="J55" s="6"/>
      <c r="K55" s="82"/>
      <c r="L55" s="83"/>
      <c r="M55" s="104"/>
      <c r="N55" s="100"/>
      <c r="O55" s="100"/>
      <c r="P55" s="104"/>
      <c r="Q55" s="7"/>
      <c r="R55" s="7"/>
      <c r="S55" s="104">
        <v>380000</v>
      </c>
      <c r="T55" s="99" t="s">
        <v>223</v>
      </c>
      <c r="U55" s="97"/>
      <c r="V55" s="101" t="s">
        <v>876</v>
      </c>
    </row>
    <row r="56" spans="1:22" customFormat="1" ht="105" hidden="1">
      <c r="A56" s="4">
        <v>50</v>
      </c>
      <c r="B56" s="97" t="s">
        <v>16</v>
      </c>
      <c r="C56" s="97" t="s">
        <v>17</v>
      </c>
      <c r="D56" s="97" t="s">
        <v>850</v>
      </c>
      <c r="E56" s="98" t="s">
        <v>27</v>
      </c>
      <c r="F56" s="98" t="s">
        <v>902</v>
      </c>
      <c r="G56" s="103">
        <f t="shared" si="2"/>
        <v>190000</v>
      </c>
      <c r="H56" s="6"/>
      <c r="I56" s="6"/>
      <c r="J56" s="6"/>
      <c r="K56" s="82"/>
      <c r="L56" s="83"/>
      <c r="M56" s="104"/>
      <c r="N56" s="100"/>
      <c r="O56" s="100"/>
      <c r="P56" s="104"/>
      <c r="Q56" s="7"/>
      <c r="R56" s="7"/>
      <c r="S56" s="104">
        <v>190000</v>
      </c>
      <c r="T56" s="99" t="s">
        <v>223</v>
      </c>
      <c r="U56" s="97"/>
      <c r="V56" s="101" t="s">
        <v>877</v>
      </c>
    </row>
    <row r="57" spans="1:22" customFormat="1" ht="150" hidden="1">
      <c r="A57" s="4">
        <v>51</v>
      </c>
      <c r="B57" s="97" t="s">
        <v>16</v>
      </c>
      <c r="C57" s="97" t="s">
        <v>17</v>
      </c>
      <c r="D57" s="97" t="s">
        <v>851</v>
      </c>
      <c r="E57" s="98" t="s">
        <v>27</v>
      </c>
      <c r="F57" s="98" t="s">
        <v>903</v>
      </c>
      <c r="G57" s="103">
        <f t="shared" si="2"/>
        <v>142500</v>
      </c>
      <c r="H57" s="6"/>
      <c r="I57" s="6"/>
      <c r="J57" s="6"/>
      <c r="K57" s="82"/>
      <c r="L57" s="83"/>
      <c r="M57" s="104"/>
      <c r="N57" s="100"/>
      <c r="O57" s="100"/>
      <c r="P57" s="104"/>
      <c r="Q57" s="7"/>
      <c r="R57" s="7"/>
      <c r="S57" s="104">
        <v>142500</v>
      </c>
      <c r="T57" s="99" t="s">
        <v>223</v>
      </c>
      <c r="U57" s="97"/>
      <c r="V57" s="101" t="s">
        <v>878</v>
      </c>
    </row>
    <row r="58" spans="1:22" customFormat="1" ht="135" hidden="1">
      <c r="A58" s="4">
        <v>52</v>
      </c>
      <c r="B58" s="97" t="s">
        <v>106</v>
      </c>
      <c r="C58" s="97" t="s">
        <v>620</v>
      </c>
      <c r="D58" s="97" t="s">
        <v>852</v>
      </c>
      <c r="E58" s="98" t="s">
        <v>904</v>
      </c>
      <c r="F58" s="98" t="s">
        <v>219</v>
      </c>
      <c r="G58" s="103">
        <f t="shared" si="2"/>
        <v>503500</v>
      </c>
      <c r="H58" s="6"/>
      <c r="I58" s="6"/>
      <c r="J58" s="6"/>
      <c r="K58" s="82"/>
      <c r="L58" s="83"/>
      <c r="M58" s="104"/>
      <c r="N58" s="100"/>
      <c r="O58" s="100"/>
      <c r="P58" s="104"/>
      <c r="Q58" s="7"/>
      <c r="R58" s="7"/>
      <c r="S58" s="104">
        <v>503500</v>
      </c>
      <c r="T58" s="99" t="s">
        <v>223</v>
      </c>
      <c r="U58" s="97"/>
      <c r="V58" s="101" t="s">
        <v>879</v>
      </c>
    </row>
    <row r="59" spans="1:22" s="21" customFormat="1" ht="315">
      <c r="A59" s="4">
        <v>53</v>
      </c>
      <c r="B59" s="97" t="s">
        <v>306</v>
      </c>
      <c r="C59" s="97" t="s">
        <v>307</v>
      </c>
      <c r="D59" s="97" t="s">
        <v>853</v>
      </c>
      <c r="E59" s="98" t="s">
        <v>905</v>
      </c>
      <c r="F59" s="98" t="s">
        <v>907</v>
      </c>
      <c r="G59" s="103">
        <f t="shared" si="2"/>
        <v>950000</v>
      </c>
      <c r="H59" s="6"/>
      <c r="I59" s="6"/>
      <c r="J59" s="6"/>
      <c r="K59" s="82"/>
      <c r="L59" s="83"/>
      <c r="M59" s="104"/>
      <c r="N59" s="100"/>
      <c r="O59" s="100"/>
      <c r="P59" s="104"/>
      <c r="Q59" s="7"/>
      <c r="R59" s="7"/>
      <c r="S59" s="104">
        <v>950000</v>
      </c>
      <c r="T59" s="99" t="s">
        <v>223</v>
      </c>
      <c r="U59" s="97"/>
      <c r="V59" s="101" t="s">
        <v>880</v>
      </c>
    </row>
    <row r="60" spans="1:22" s="21" customFormat="1" ht="330">
      <c r="A60" s="4">
        <v>54</v>
      </c>
      <c r="B60" s="97" t="s">
        <v>306</v>
      </c>
      <c r="C60" s="97" t="s">
        <v>307</v>
      </c>
      <c r="D60" s="97" t="s">
        <v>854</v>
      </c>
      <c r="E60" s="98" t="s">
        <v>908</v>
      </c>
      <c r="F60" s="98" t="s">
        <v>906</v>
      </c>
      <c r="G60" s="103">
        <f t="shared" si="2"/>
        <v>3800000</v>
      </c>
      <c r="H60" s="6"/>
      <c r="I60" s="6"/>
      <c r="J60" s="6"/>
      <c r="K60" s="82"/>
      <c r="L60" s="83"/>
      <c r="M60" s="104"/>
      <c r="N60" s="100"/>
      <c r="O60" s="100"/>
      <c r="P60" s="104"/>
      <c r="Q60" s="7"/>
      <c r="R60" s="7"/>
      <c r="S60" s="104">
        <v>3800000</v>
      </c>
      <c r="T60" s="99" t="s">
        <v>223</v>
      </c>
      <c r="U60" s="97"/>
      <c r="V60" s="101" t="s">
        <v>881</v>
      </c>
    </row>
    <row r="61" spans="1:22" customFormat="1" ht="75" hidden="1">
      <c r="A61" s="4">
        <v>55</v>
      </c>
      <c r="B61" s="97" t="s">
        <v>81</v>
      </c>
      <c r="C61" s="97" t="s">
        <v>912</v>
      </c>
      <c r="D61" s="97" t="s">
        <v>855</v>
      </c>
      <c r="E61" s="97" t="s">
        <v>911</v>
      </c>
      <c r="F61" s="98" t="s">
        <v>219</v>
      </c>
      <c r="G61" s="103">
        <f t="shared" si="2"/>
        <v>2375000</v>
      </c>
      <c r="H61" s="6"/>
      <c r="I61" s="6"/>
      <c r="J61" s="6"/>
      <c r="K61" s="82"/>
      <c r="L61" s="83"/>
      <c r="M61" s="104"/>
      <c r="N61" s="100"/>
      <c r="O61" s="100"/>
      <c r="P61" s="104"/>
      <c r="Q61" s="7"/>
      <c r="R61" s="7"/>
      <c r="S61" s="104">
        <v>2375000</v>
      </c>
      <c r="T61" s="99" t="s">
        <v>223</v>
      </c>
      <c r="U61" s="97"/>
      <c r="V61" s="101" t="s">
        <v>882</v>
      </c>
    </row>
    <row r="62" spans="1:22" customFormat="1" ht="405" hidden="1">
      <c r="A62" s="4">
        <v>56</v>
      </c>
      <c r="B62" s="97" t="s">
        <v>38</v>
      </c>
      <c r="C62" s="97" t="s">
        <v>361</v>
      </c>
      <c r="D62" s="97" t="s">
        <v>856</v>
      </c>
      <c r="E62" s="98" t="s">
        <v>298</v>
      </c>
      <c r="F62" s="98" t="s">
        <v>33</v>
      </c>
      <c r="G62" s="103">
        <f t="shared" si="2"/>
        <v>4750000</v>
      </c>
      <c r="H62" s="6"/>
      <c r="I62" s="6"/>
      <c r="J62" s="6"/>
      <c r="K62" s="82"/>
      <c r="L62" s="83"/>
      <c r="M62" s="104"/>
      <c r="N62" s="100"/>
      <c r="O62" s="100"/>
      <c r="P62" s="104"/>
      <c r="Q62" s="7"/>
      <c r="R62" s="7"/>
      <c r="S62" s="104">
        <v>4750000</v>
      </c>
      <c r="T62" s="99" t="s">
        <v>223</v>
      </c>
      <c r="U62" s="97"/>
      <c r="V62" s="101" t="s">
        <v>883</v>
      </c>
    </row>
    <row r="63" spans="1:22" customFormat="1" ht="150" hidden="1">
      <c r="A63" s="4">
        <v>57</v>
      </c>
      <c r="B63" s="97"/>
      <c r="C63" s="97"/>
      <c r="D63" s="97" t="s">
        <v>857</v>
      </c>
      <c r="E63" s="98"/>
      <c r="F63" s="98"/>
      <c r="G63" s="103">
        <f t="shared" si="2"/>
        <v>1425000</v>
      </c>
      <c r="H63" s="6"/>
      <c r="I63" s="6"/>
      <c r="J63" s="6"/>
      <c r="K63" s="82"/>
      <c r="L63" s="83"/>
      <c r="M63" s="104"/>
      <c r="N63" s="100"/>
      <c r="O63" s="100"/>
      <c r="P63" s="104"/>
      <c r="Q63" s="7"/>
      <c r="R63" s="7"/>
      <c r="S63" s="104">
        <v>1425000</v>
      </c>
      <c r="T63" s="99"/>
      <c r="U63" s="97"/>
      <c r="V63" s="101" t="s">
        <v>884</v>
      </c>
    </row>
    <row r="64" spans="1:22" s="21" customFormat="1" ht="240">
      <c r="A64" s="4">
        <v>58</v>
      </c>
      <c r="B64" s="97" t="s">
        <v>306</v>
      </c>
      <c r="C64" s="97" t="s">
        <v>307</v>
      </c>
      <c r="D64" s="97" t="s">
        <v>858</v>
      </c>
      <c r="E64" s="98" t="s">
        <v>908</v>
      </c>
      <c r="F64" s="98" t="s">
        <v>909</v>
      </c>
      <c r="G64" s="103">
        <f t="shared" si="2"/>
        <v>6650000</v>
      </c>
      <c r="H64" s="6"/>
      <c r="I64" s="6"/>
      <c r="J64" s="6"/>
      <c r="K64" s="82"/>
      <c r="L64" s="83"/>
      <c r="M64" s="104"/>
      <c r="N64" s="100"/>
      <c r="O64" s="100"/>
      <c r="P64" s="104"/>
      <c r="Q64" s="7"/>
      <c r="R64" s="7"/>
      <c r="S64" s="104">
        <v>6650000</v>
      </c>
      <c r="T64" s="99"/>
      <c r="U64" s="97"/>
      <c r="V64" s="101" t="s">
        <v>885</v>
      </c>
    </row>
    <row r="65" spans="1:22" s="21" customFormat="1" ht="240">
      <c r="A65" s="4">
        <v>59</v>
      </c>
      <c r="B65" s="97" t="s">
        <v>306</v>
      </c>
      <c r="C65" s="97" t="s">
        <v>307</v>
      </c>
      <c r="D65" s="97" t="s">
        <v>859</v>
      </c>
      <c r="E65" s="98" t="s">
        <v>908</v>
      </c>
      <c r="F65" s="98" t="s">
        <v>910</v>
      </c>
      <c r="G65" s="103">
        <f t="shared" si="2"/>
        <v>128250</v>
      </c>
      <c r="H65" s="6"/>
      <c r="I65" s="6"/>
      <c r="J65" s="6"/>
      <c r="K65" s="82"/>
      <c r="L65" s="83"/>
      <c r="M65" s="104"/>
      <c r="N65" s="100"/>
      <c r="O65" s="100"/>
      <c r="P65" s="104"/>
      <c r="Q65" s="7"/>
      <c r="R65" s="7"/>
      <c r="S65" s="104">
        <v>128250</v>
      </c>
      <c r="T65" s="99"/>
      <c r="U65" s="97"/>
      <c r="V65" s="101" t="s">
        <v>886</v>
      </c>
    </row>
    <row r="66" spans="1:22" customFormat="1" ht="255" hidden="1">
      <c r="A66" s="4">
        <v>60</v>
      </c>
      <c r="B66" s="97" t="s">
        <v>81</v>
      </c>
      <c r="C66" s="97" t="s">
        <v>912</v>
      </c>
      <c r="D66" s="97" t="s">
        <v>860</v>
      </c>
      <c r="E66" s="98" t="s">
        <v>913</v>
      </c>
      <c r="F66" s="98" t="s">
        <v>914</v>
      </c>
      <c r="G66" s="103">
        <f t="shared" si="2"/>
        <v>28500</v>
      </c>
      <c r="H66" s="6"/>
      <c r="I66" s="6"/>
      <c r="J66" s="6"/>
      <c r="K66" s="82"/>
      <c r="L66" s="83"/>
      <c r="M66" s="104"/>
      <c r="N66" s="100"/>
      <c r="O66" s="100"/>
      <c r="P66" s="104"/>
      <c r="Q66" s="7"/>
      <c r="R66" s="7"/>
      <c r="S66" s="104">
        <v>28500</v>
      </c>
      <c r="T66" s="99"/>
      <c r="U66" s="97"/>
      <c r="V66" s="101" t="s">
        <v>887</v>
      </c>
    </row>
    <row r="67" spans="1:22" s="21" customFormat="1" ht="150">
      <c r="A67" s="4">
        <v>61</v>
      </c>
      <c r="B67" s="97" t="s">
        <v>306</v>
      </c>
      <c r="C67" s="97" t="s">
        <v>307</v>
      </c>
      <c r="D67" s="97" t="s">
        <v>861</v>
      </c>
      <c r="E67" s="98" t="s">
        <v>908</v>
      </c>
      <c r="F67" s="98" t="s">
        <v>914</v>
      </c>
      <c r="G67" s="103">
        <f t="shared" si="2"/>
        <v>19000</v>
      </c>
      <c r="H67" s="6"/>
      <c r="I67" s="6"/>
      <c r="J67" s="6"/>
      <c r="K67" s="82"/>
      <c r="L67" s="83"/>
      <c r="M67" s="104"/>
      <c r="N67" s="100"/>
      <c r="O67" s="100"/>
      <c r="P67" s="104"/>
      <c r="Q67" s="7"/>
      <c r="R67" s="7"/>
      <c r="S67" s="104">
        <v>19000</v>
      </c>
      <c r="T67" s="99"/>
      <c r="U67" s="97"/>
      <c r="V67" s="101" t="s">
        <v>888</v>
      </c>
    </row>
    <row r="68" spans="1:22" customFormat="1" ht="105" hidden="1">
      <c r="A68" s="4">
        <v>62</v>
      </c>
      <c r="B68" s="97" t="s">
        <v>79</v>
      </c>
      <c r="C68" s="97" t="s">
        <v>181</v>
      </c>
      <c r="D68" s="97" t="s">
        <v>862</v>
      </c>
      <c r="E68" s="98" t="s">
        <v>915</v>
      </c>
      <c r="F68" s="98" t="s">
        <v>914</v>
      </c>
      <c r="G68" s="103">
        <f t="shared" si="2"/>
        <v>14250</v>
      </c>
      <c r="H68" s="6"/>
      <c r="I68" s="6"/>
      <c r="J68" s="6"/>
      <c r="K68" s="82"/>
      <c r="L68" s="83"/>
      <c r="M68" s="104"/>
      <c r="N68" s="100"/>
      <c r="O68" s="100"/>
      <c r="P68" s="104"/>
      <c r="Q68" s="7"/>
      <c r="R68" s="7"/>
      <c r="S68" s="104">
        <v>14250</v>
      </c>
      <c r="T68" s="99"/>
      <c r="U68" s="97"/>
      <c r="V68" s="101" t="s">
        <v>889</v>
      </c>
    </row>
    <row r="69" spans="1:22" customFormat="1" ht="135" hidden="1">
      <c r="A69" s="4">
        <v>63</v>
      </c>
      <c r="B69" s="97" t="s">
        <v>427</v>
      </c>
      <c r="C69" s="97" t="s">
        <v>181</v>
      </c>
      <c r="D69" s="97" t="s">
        <v>863</v>
      </c>
      <c r="E69" s="98" t="s">
        <v>916</v>
      </c>
      <c r="F69" s="98" t="s">
        <v>914</v>
      </c>
      <c r="G69" s="103">
        <f t="shared" si="2"/>
        <v>42750</v>
      </c>
      <c r="H69" s="6"/>
      <c r="I69" s="6"/>
      <c r="J69" s="6"/>
      <c r="K69" s="82"/>
      <c r="L69" s="83"/>
      <c r="M69" s="104"/>
      <c r="N69" s="100"/>
      <c r="O69" s="100"/>
      <c r="P69" s="104"/>
      <c r="Q69" s="7"/>
      <c r="R69" s="7"/>
      <c r="S69" s="104">
        <v>42750</v>
      </c>
      <c r="T69" s="99"/>
      <c r="U69" s="97"/>
      <c r="V69" s="101" t="s">
        <v>890</v>
      </c>
    </row>
    <row r="70" spans="1:22" s="21" customFormat="1" ht="240">
      <c r="A70" s="4">
        <v>64</v>
      </c>
      <c r="B70" s="97" t="s">
        <v>306</v>
      </c>
      <c r="C70" s="97" t="s">
        <v>307</v>
      </c>
      <c r="D70" s="97" t="s">
        <v>864</v>
      </c>
      <c r="E70" s="98" t="s">
        <v>917</v>
      </c>
      <c r="F70" s="98" t="s">
        <v>33</v>
      </c>
      <c r="G70" s="103">
        <f t="shared" si="2"/>
        <v>19000000</v>
      </c>
      <c r="H70" s="6"/>
      <c r="I70" s="6"/>
      <c r="J70" s="6"/>
      <c r="K70" s="82"/>
      <c r="L70" s="83"/>
      <c r="M70" s="104"/>
      <c r="N70" s="100"/>
      <c r="O70" s="100"/>
      <c r="P70" s="104"/>
      <c r="Q70" s="7"/>
      <c r="R70" s="7"/>
      <c r="S70" s="104">
        <v>19000000</v>
      </c>
      <c r="T70" s="99"/>
      <c r="U70" s="97"/>
      <c r="V70" s="101" t="s">
        <v>891</v>
      </c>
    </row>
    <row r="71" spans="1:22" customFormat="1" ht="255" hidden="1">
      <c r="A71" s="4">
        <v>65</v>
      </c>
      <c r="B71" s="97" t="s">
        <v>87</v>
      </c>
      <c r="C71" s="97" t="s">
        <v>249</v>
      </c>
      <c r="D71" s="97" t="s">
        <v>865</v>
      </c>
      <c r="E71" s="98" t="s">
        <v>918</v>
      </c>
      <c r="F71" s="98" t="s">
        <v>219</v>
      </c>
      <c r="G71" s="103">
        <f t="shared" si="2"/>
        <v>4275000</v>
      </c>
      <c r="H71" s="6"/>
      <c r="I71" s="6"/>
      <c r="J71" s="6"/>
      <c r="K71" s="82"/>
      <c r="L71" s="83"/>
      <c r="M71" s="104"/>
      <c r="N71" s="100"/>
      <c r="O71" s="100"/>
      <c r="P71" s="104"/>
      <c r="Q71" s="7"/>
      <c r="R71" s="7"/>
      <c r="S71" s="104">
        <v>4275000</v>
      </c>
      <c r="T71" s="99"/>
      <c r="U71" s="97"/>
      <c r="V71" s="101" t="s">
        <v>892</v>
      </c>
    </row>
    <row r="72" spans="1:22" customFormat="1" ht="300" hidden="1">
      <c r="A72" s="4">
        <v>66</v>
      </c>
      <c r="B72" s="97" t="s">
        <v>16</v>
      </c>
      <c r="C72" s="97" t="s">
        <v>204</v>
      </c>
      <c r="D72" s="97" t="s">
        <v>208</v>
      </c>
      <c r="E72" s="98" t="s">
        <v>121</v>
      </c>
      <c r="F72" s="98" t="s">
        <v>219</v>
      </c>
      <c r="G72" s="103">
        <f t="shared" si="2"/>
        <v>2850000</v>
      </c>
      <c r="H72" s="6"/>
      <c r="I72" s="6"/>
      <c r="J72" s="6"/>
      <c r="K72" s="82"/>
      <c r="L72" s="83"/>
      <c r="M72" s="104"/>
      <c r="N72" s="100"/>
      <c r="O72" s="100"/>
      <c r="P72" s="104"/>
      <c r="Q72" s="7"/>
      <c r="R72" s="7"/>
      <c r="S72" s="104">
        <v>2850000</v>
      </c>
      <c r="T72" s="99"/>
      <c r="U72" s="97"/>
      <c r="V72" s="101" t="s">
        <v>893</v>
      </c>
    </row>
    <row r="73" spans="1:22" customFormat="1" ht="240" hidden="1">
      <c r="A73" s="4">
        <v>67</v>
      </c>
      <c r="B73" s="97" t="s">
        <v>346</v>
      </c>
      <c r="C73" s="97" t="s">
        <v>22</v>
      </c>
      <c r="D73" s="97" t="s">
        <v>866</v>
      </c>
      <c r="E73" s="98" t="s">
        <v>919</v>
      </c>
      <c r="F73" s="98" t="s">
        <v>294</v>
      </c>
      <c r="G73" s="103">
        <f t="shared" si="2"/>
        <v>142500</v>
      </c>
      <c r="H73" s="6"/>
      <c r="I73" s="6"/>
      <c r="J73" s="6"/>
      <c r="K73" s="82"/>
      <c r="L73" s="83"/>
      <c r="M73" s="104"/>
      <c r="N73" s="100"/>
      <c r="O73" s="100"/>
      <c r="P73" s="104"/>
      <c r="Q73" s="7"/>
      <c r="R73" s="7"/>
      <c r="S73" s="104">
        <v>142500</v>
      </c>
      <c r="T73" s="99"/>
      <c r="U73" s="97"/>
      <c r="V73" s="101" t="s">
        <v>894</v>
      </c>
    </row>
    <row r="74" spans="1:22" customFormat="1" ht="73.5" hidden="1" customHeight="1">
      <c r="A74" s="4">
        <v>68</v>
      </c>
      <c r="B74" s="97"/>
      <c r="C74" s="97"/>
      <c r="D74" s="97"/>
      <c r="E74" s="98"/>
      <c r="F74" s="98"/>
      <c r="G74" s="103">
        <f t="shared" si="2"/>
        <v>0</v>
      </c>
      <c r="H74" s="6"/>
      <c r="I74" s="6"/>
      <c r="J74" s="6"/>
      <c r="K74" s="15"/>
      <c r="L74" s="15"/>
      <c r="M74" s="104"/>
      <c r="N74" s="100"/>
      <c r="O74" s="100"/>
      <c r="P74" s="104"/>
      <c r="Q74" s="7"/>
      <c r="R74" s="7"/>
      <c r="S74" s="104"/>
      <c r="T74" s="99"/>
      <c r="U74" s="97"/>
      <c r="V74" s="101"/>
    </row>
    <row r="75" spans="1:22" s="73" customFormat="1" hidden="1">
      <c r="A75" s="68"/>
      <c r="B75" s="69" t="s">
        <v>31</v>
      </c>
      <c r="C75" s="68"/>
      <c r="D75" s="68"/>
      <c r="E75" s="68"/>
      <c r="F75" s="68"/>
      <c r="G75" s="70">
        <f>SUM(G7:G74)</f>
        <v>72406098.904499993</v>
      </c>
      <c r="H75" s="70">
        <f>SUM(H7:H7)</f>
        <v>0</v>
      </c>
      <c r="I75" s="70">
        <f>SUM(I7:I7)</f>
        <v>0</v>
      </c>
      <c r="J75" s="70">
        <f>SUM(J7:J7)</f>
        <v>0</v>
      </c>
      <c r="K75" s="71"/>
      <c r="L75" s="71"/>
      <c r="M75" s="70">
        <f>SUM(M7:M74)</f>
        <v>5861920.6500000004</v>
      </c>
      <c r="N75" s="71"/>
      <c r="O75" s="71"/>
      <c r="P75" s="70">
        <f>SUM(P7:P74)</f>
        <v>9848200</v>
      </c>
      <c r="Q75" s="71"/>
      <c r="R75" s="71"/>
      <c r="S75" s="70">
        <f>SUM(S7:S74)</f>
        <v>56695978.254500002</v>
      </c>
      <c r="T75" s="72"/>
      <c r="U75" s="68"/>
      <c r="V75" s="68"/>
    </row>
    <row r="76" spans="1:22" s="21" customFormat="1" ht="15" customHeight="1">
      <c r="A76" s="23"/>
      <c r="B76" s="43"/>
      <c r="C76" s="23"/>
      <c r="D76" s="23"/>
      <c r="E76" s="23"/>
      <c r="F76" s="23"/>
      <c r="G76" s="44"/>
      <c r="H76" s="45"/>
      <c r="I76" s="45"/>
      <c r="J76" s="45"/>
      <c r="K76" s="46"/>
      <c r="L76" s="46"/>
      <c r="M76" s="45"/>
      <c r="N76" s="46"/>
      <c r="O76" s="46"/>
      <c r="P76" s="45"/>
      <c r="Q76" s="46"/>
      <c r="R76" s="46"/>
      <c r="S76" s="45"/>
      <c r="T76" s="47"/>
      <c r="U76" s="23"/>
      <c r="V76" s="23"/>
    </row>
    <row r="77" spans="1:22" s="21" customFormat="1" ht="15" customHeight="1">
      <c r="A77" s="23"/>
      <c r="B77" s="43"/>
      <c r="C77" s="23"/>
      <c r="D77" s="23"/>
      <c r="E77" s="23"/>
      <c r="F77" s="23"/>
      <c r="G77" s="44"/>
      <c r="H77" s="45"/>
      <c r="I77" s="45"/>
      <c r="J77" s="45"/>
      <c r="K77" s="46"/>
      <c r="L77" s="46"/>
      <c r="M77" s="45"/>
      <c r="N77" s="46"/>
      <c r="O77" s="46"/>
      <c r="P77" s="45"/>
      <c r="Q77" s="46"/>
      <c r="R77" s="46"/>
      <c r="S77" s="45"/>
      <c r="T77" s="47"/>
      <c r="U77" s="23"/>
      <c r="V77" s="23"/>
    </row>
    <row r="78" spans="1:22" s="21" customFormat="1" ht="15" customHeight="1">
      <c r="A78" s="23"/>
      <c r="B78" s="43"/>
      <c r="C78" s="23"/>
      <c r="D78" s="23"/>
      <c r="E78" s="23"/>
      <c r="F78" s="23"/>
      <c r="G78" s="44"/>
      <c r="H78" s="45"/>
      <c r="I78" s="45"/>
      <c r="J78" s="45"/>
      <c r="K78" s="46"/>
      <c r="L78" s="46"/>
      <c r="M78" s="45"/>
      <c r="N78" s="46"/>
      <c r="O78" s="46"/>
      <c r="P78" s="45"/>
      <c r="Q78" s="46"/>
      <c r="R78" s="46"/>
      <c r="S78" s="45"/>
      <c r="T78" s="47"/>
      <c r="U78" s="23"/>
      <c r="V78" s="23"/>
    </row>
    <row r="79" spans="1:22" s="21" customFormat="1" ht="15" customHeight="1">
      <c r="A79" s="23"/>
      <c r="T79" s="48"/>
    </row>
    <row r="80" spans="1:22" s="21" customFormat="1" ht="27" customHeight="1">
      <c r="A80" s="22"/>
      <c r="B80" s="87" t="s">
        <v>32</v>
      </c>
      <c r="C80" s="22"/>
      <c r="D80" s="22"/>
      <c r="E80" s="22"/>
      <c r="F80" s="22"/>
      <c r="G80" s="22"/>
      <c r="H80" s="22"/>
      <c r="I80" s="22"/>
      <c r="J80" s="22"/>
      <c r="K80" s="22"/>
      <c r="L80" s="22"/>
      <c r="M80" s="22"/>
      <c r="N80" s="22"/>
      <c r="O80" s="22"/>
      <c r="P80" s="22"/>
      <c r="Q80" s="22"/>
      <c r="R80" s="22"/>
      <c r="S80" s="22"/>
      <c r="T80" s="42"/>
      <c r="U80" s="22"/>
      <c r="V80" s="22"/>
    </row>
    <row r="81" spans="1:22" s="21" customFormat="1" ht="72.75" customHeight="1">
      <c r="A81" s="4"/>
      <c r="B81" s="34" t="s">
        <v>84</v>
      </c>
      <c r="C81" s="33" t="s">
        <v>85</v>
      </c>
      <c r="D81" s="147" t="s">
        <v>120</v>
      </c>
      <c r="E81" s="98" t="s">
        <v>210</v>
      </c>
      <c r="F81" s="98" t="s">
        <v>113</v>
      </c>
      <c r="G81" s="13"/>
      <c r="H81" s="8">
        <f>M81+P81+S81</f>
        <v>3733953.4561867001</v>
      </c>
      <c r="I81" s="13"/>
      <c r="J81" s="13"/>
      <c r="K81" s="7"/>
      <c r="L81" s="7"/>
      <c r="M81" s="148">
        <v>510692</v>
      </c>
      <c r="N81" s="7"/>
      <c r="O81" s="7"/>
      <c r="P81" s="8">
        <v>241053</v>
      </c>
      <c r="Q81" s="7"/>
      <c r="R81" s="7"/>
      <c r="S81" s="277">
        <f>S75*0.0526</f>
        <v>2982208.4561867001</v>
      </c>
      <c r="T81" s="99" t="s">
        <v>223</v>
      </c>
      <c r="U81" s="97"/>
      <c r="V81" s="11"/>
    </row>
    <row r="82" spans="1:22" s="21" customFormat="1" ht="61.5">
      <c r="A82" s="4"/>
      <c r="B82" s="18" t="s">
        <v>23</v>
      </c>
      <c r="C82" s="19" t="s">
        <v>24</v>
      </c>
      <c r="D82" s="149" t="s">
        <v>148</v>
      </c>
      <c r="E82" s="98" t="s">
        <v>35</v>
      </c>
      <c r="F82" s="97" t="s">
        <v>33</v>
      </c>
      <c r="G82" s="13"/>
      <c r="H82" s="8">
        <f t="shared" ref="H82:H106" si="4">M82+P82+S82</f>
        <v>307778</v>
      </c>
      <c r="I82" s="14"/>
      <c r="J82" s="14"/>
      <c r="K82" s="7" t="s">
        <v>225</v>
      </c>
      <c r="L82" s="7" t="s">
        <v>230</v>
      </c>
      <c r="M82" s="76">
        <v>307778</v>
      </c>
      <c r="N82" s="7"/>
      <c r="O82" s="7"/>
      <c r="P82" s="8"/>
      <c r="Q82" s="7"/>
      <c r="R82" s="7"/>
      <c r="S82" s="8"/>
      <c r="T82" s="99" t="s">
        <v>223</v>
      </c>
      <c r="U82" s="97"/>
      <c r="V82" s="97"/>
    </row>
    <row r="83" spans="1:22" s="21" customFormat="1" ht="67.5">
      <c r="A83" s="4"/>
      <c r="B83" s="97" t="s">
        <v>16</v>
      </c>
      <c r="C83" s="97" t="s">
        <v>17</v>
      </c>
      <c r="D83" s="84" t="s">
        <v>157</v>
      </c>
      <c r="E83" s="98" t="s">
        <v>27</v>
      </c>
      <c r="F83" s="97" t="s">
        <v>33</v>
      </c>
      <c r="G83" s="13"/>
      <c r="H83" s="8">
        <f t="shared" si="4"/>
        <v>20000</v>
      </c>
      <c r="I83" s="14"/>
      <c r="J83" s="14"/>
      <c r="K83" s="7" t="s">
        <v>231</v>
      </c>
      <c r="L83" s="7" t="s">
        <v>230</v>
      </c>
      <c r="M83" s="77">
        <v>20000</v>
      </c>
      <c r="N83" s="7"/>
      <c r="O83" s="7"/>
      <c r="P83" s="8"/>
      <c r="Q83" s="7"/>
      <c r="R83" s="7"/>
      <c r="S83" s="8"/>
      <c r="T83" s="99" t="s">
        <v>223</v>
      </c>
      <c r="U83" s="97"/>
      <c r="V83" s="97"/>
    </row>
    <row r="84" spans="1:22" s="21" customFormat="1" ht="53.25" customHeight="1">
      <c r="A84" s="4"/>
      <c r="B84" s="18" t="s">
        <v>23</v>
      </c>
      <c r="C84" s="19" t="s">
        <v>24</v>
      </c>
      <c r="D84" s="84" t="s">
        <v>206</v>
      </c>
      <c r="E84" s="98" t="s">
        <v>35</v>
      </c>
      <c r="F84" s="97" t="s">
        <v>33</v>
      </c>
      <c r="G84" s="13"/>
      <c r="H84" s="8">
        <f t="shared" si="4"/>
        <v>50000</v>
      </c>
      <c r="I84" s="14"/>
      <c r="J84" s="14"/>
      <c r="K84" s="7" t="s">
        <v>221</v>
      </c>
      <c r="L84" s="7" t="s">
        <v>230</v>
      </c>
      <c r="M84" s="77">
        <v>50000</v>
      </c>
      <c r="N84" s="7"/>
      <c r="O84" s="7"/>
      <c r="P84" s="8"/>
      <c r="Q84" s="7"/>
      <c r="R84" s="7"/>
      <c r="S84" s="8"/>
      <c r="T84" s="99" t="s">
        <v>223</v>
      </c>
      <c r="U84" s="97"/>
      <c r="V84" s="97"/>
    </row>
    <row r="85" spans="1:22" s="21" customFormat="1" ht="45">
      <c r="A85" s="4"/>
      <c r="B85" s="97" t="s">
        <v>21</v>
      </c>
      <c r="C85" s="97" t="s">
        <v>25</v>
      </c>
      <c r="D85" s="85" t="s">
        <v>158</v>
      </c>
      <c r="E85" s="98" t="s">
        <v>110</v>
      </c>
      <c r="F85" s="97" t="s">
        <v>33</v>
      </c>
      <c r="G85" s="13"/>
      <c r="H85" s="8">
        <f t="shared" si="4"/>
        <v>15000</v>
      </c>
      <c r="I85" s="14"/>
      <c r="J85" s="14"/>
      <c r="K85" s="7" t="s">
        <v>224</v>
      </c>
      <c r="L85" s="7" t="s">
        <v>225</v>
      </c>
      <c r="M85" s="78">
        <v>15000</v>
      </c>
      <c r="N85" s="7"/>
      <c r="O85" s="7"/>
      <c r="P85" s="8"/>
      <c r="Q85" s="7"/>
      <c r="R85" s="7"/>
      <c r="S85" s="8"/>
      <c r="T85" s="99" t="s">
        <v>223</v>
      </c>
      <c r="U85" s="97"/>
      <c r="V85" s="97"/>
    </row>
    <row r="86" spans="1:22" s="21" customFormat="1" ht="108">
      <c r="A86" s="4"/>
      <c r="B86" s="97" t="s">
        <v>16</v>
      </c>
      <c r="C86" s="97" t="s">
        <v>201</v>
      </c>
      <c r="D86" s="84" t="s">
        <v>159</v>
      </c>
      <c r="E86" s="98" t="s">
        <v>121</v>
      </c>
      <c r="F86" s="97" t="s">
        <v>33</v>
      </c>
      <c r="G86" s="13"/>
      <c r="H86" s="8">
        <f t="shared" si="4"/>
        <v>50000</v>
      </c>
      <c r="I86" s="14"/>
      <c r="J86" s="14"/>
      <c r="K86" s="7" t="s">
        <v>221</v>
      </c>
      <c r="L86" s="7" t="s">
        <v>228</v>
      </c>
      <c r="M86" s="77">
        <v>50000</v>
      </c>
      <c r="N86" s="7"/>
      <c r="O86" s="7"/>
      <c r="P86" s="8"/>
      <c r="Q86" s="7"/>
      <c r="R86" s="7"/>
      <c r="S86" s="8"/>
      <c r="T86" s="99" t="s">
        <v>223</v>
      </c>
      <c r="U86" s="97"/>
      <c r="V86" s="97"/>
    </row>
    <row r="87" spans="1:22" s="21" customFormat="1" ht="108">
      <c r="A87" s="4"/>
      <c r="B87" s="97" t="s">
        <v>38</v>
      </c>
      <c r="C87" s="97" t="s">
        <v>202</v>
      </c>
      <c r="D87" s="84" t="s">
        <v>160</v>
      </c>
      <c r="E87" s="17" t="s">
        <v>37</v>
      </c>
      <c r="F87" s="97" t="s">
        <v>33</v>
      </c>
      <c r="G87" s="13"/>
      <c r="H87" s="8">
        <f t="shared" si="4"/>
        <v>100000</v>
      </c>
      <c r="I87" s="14"/>
      <c r="J87" s="14"/>
      <c r="K87" s="7" t="s">
        <v>18</v>
      </c>
      <c r="L87" s="7" t="s">
        <v>226</v>
      </c>
      <c r="M87" s="77">
        <v>100000</v>
      </c>
      <c r="N87" s="7"/>
      <c r="O87" s="7"/>
      <c r="P87" s="8"/>
      <c r="Q87" s="7"/>
      <c r="R87" s="7"/>
      <c r="S87" s="8"/>
      <c r="T87" s="99" t="s">
        <v>223</v>
      </c>
      <c r="U87" s="97"/>
      <c r="V87" s="97"/>
    </row>
    <row r="88" spans="1:22" s="21" customFormat="1" ht="75" customHeight="1">
      <c r="A88" s="4"/>
      <c r="B88" s="97" t="s">
        <v>19</v>
      </c>
      <c r="C88" s="97" t="s">
        <v>20</v>
      </c>
      <c r="D88" s="150" t="s">
        <v>161</v>
      </c>
      <c r="E88" s="98" t="s">
        <v>121</v>
      </c>
      <c r="F88" s="97" t="s">
        <v>33</v>
      </c>
      <c r="G88" s="13"/>
      <c r="H88" s="8">
        <f t="shared" si="4"/>
        <v>40000</v>
      </c>
      <c r="I88" s="14"/>
      <c r="J88" s="14"/>
      <c r="K88" s="7"/>
      <c r="L88" s="7"/>
      <c r="M88" s="78">
        <v>40000</v>
      </c>
      <c r="N88" s="7"/>
      <c r="O88" s="7"/>
      <c r="P88" s="8"/>
      <c r="Q88" s="7"/>
      <c r="R88" s="7"/>
      <c r="S88" s="8"/>
      <c r="T88" s="99" t="s">
        <v>223</v>
      </c>
      <c r="U88" s="97"/>
      <c r="V88" s="97"/>
    </row>
    <row r="89" spans="1:22" s="21" customFormat="1" ht="66" customHeight="1">
      <c r="A89" s="4"/>
      <c r="B89" s="97" t="s">
        <v>21</v>
      </c>
      <c r="C89" s="97" t="s">
        <v>203</v>
      </c>
      <c r="D89" s="85" t="s">
        <v>162</v>
      </c>
      <c r="E89" s="98" t="s">
        <v>110</v>
      </c>
      <c r="F89" s="97" t="s">
        <v>33</v>
      </c>
      <c r="G89" s="13"/>
      <c r="H89" s="8">
        <f t="shared" si="4"/>
        <v>15000</v>
      </c>
      <c r="I89" s="14"/>
      <c r="J89" s="14"/>
      <c r="K89" s="7"/>
      <c r="L89" s="7"/>
      <c r="M89" s="78">
        <v>15000</v>
      </c>
      <c r="N89" s="7"/>
      <c r="O89" s="7"/>
      <c r="P89" s="8"/>
      <c r="Q89" s="7"/>
      <c r="R89" s="7"/>
      <c r="S89" s="8"/>
      <c r="T89" s="99" t="s">
        <v>223</v>
      </c>
      <c r="U89" s="97"/>
      <c r="V89" s="97"/>
    </row>
    <row r="90" spans="1:22" s="21" customFormat="1" ht="63" customHeight="1">
      <c r="A90" s="4"/>
      <c r="B90" s="97" t="s">
        <v>94</v>
      </c>
      <c r="C90" s="97" t="s">
        <v>95</v>
      </c>
      <c r="D90" s="151" t="s">
        <v>232</v>
      </c>
      <c r="E90" s="98" t="s">
        <v>110</v>
      </c>
      <c r="F90" s="97" t="s">
        <v>33</v>
      </c>
      <c r="G90" s="13"/>
      <c r="H90" s="8">
        <f t="shared" si="4"/>
        <v>15931</v>
      </c>
      <c r="I90" s="14"/>
      <c r="J90" s="14"/>
      <c r="K90" s="7" t="s">
        <v>18</v>
      </c>
      <c r="L90" s="7" t="s">
        <v>227</v>
      </c>
      <c r="M90" s="78">
        <v>15931</v>
      </c>
      <c r="N90" s="7"/>
      <c r="O90" s="7"/>
      <c r="P90" s="8"/>
      <c r="Q90" s="7"/>
      <c r="R90" s="7"/>
      <c r="S90" s="8"/>
      <c r="T90" s="99" t="s">
        <v>223</v>
      </c>
      <c r="U90" s="97"/>
      <c r="V90" s="97"/>
    </row>
    <row r="91" spans="1:22" s="21" customFormat="1" ht="51">
      <c r="A91" s="4"/>
      <c r="B91" s="97" t="s">
        <v>79</v>
      </c>
      <c r="C91" s="97" t="s">
        <v>181</v>
      </c>
      <c r="D91" s="152" t="s">
        <v>233</v>
      </c>
      <c r="E91" s="98" t="s">
        <v>121</v>
      </c>
      <c r="F91" s="97"/>
      <c r="G91" s="13"/>
      <c r="H91" s="8">
        <f t="shared" si="4"/>
        <v>9795</v>
      </c>
      <c r="I91" s="14"/>
      <c r="J91" s="14"/>
      <c r="K91" s="7" t="s">
        <v>18</v>
      </c>
      <c r="L91" s="7" t="s">
        <v>18</v>
      </c>
      <c r="M91" s="78">
        <v>9795</v>
      </c>
      <c r="N91" s="7"/>
      <c r="O91" s="7"/>
      <c r="P91" s="8"/>
      <c r="Q91" s="7"/>
      <c r="R91" s="7"/>
      <c r="S91" s="8"/>
      <c r="T91" s="99" t="s">
        <v>223</v>
      </c>
      <c r="U91" s="97"/>
      <c r="V91" s="97"/>
    </row>
    <row r="92" spans="1:22" s="21" customFormat="1" ht="51">
      <c r="A92" s="4"/>
      <c r="B92" s="97" t="s">
        <v>38</v>
      </c>
      <c r="C92" s="97" t="s">
        <v>123</v>
      </c>
      <c r="D92" s="151" t="s">
        <v>234</v>
      </c>
      <c r="E92" s="98" t="s">
        <v>125</v>
      </c>
      <c r="F92" s="97"/>
      <c r="G92" s="13"/>
      <c r="H92" s="8">
        <f t="shared" si="4"/>
        <v>7849.24</v>
      </c>
      <c r="I92" s="14"/>
      <c r="J92" s="14"/>
      <c r="K92" s="7" t="s">
        <v>225</v>
      </c>
      <c r="L92" s="7" t="s">
        <v>225</v>
      </c>
      <c r="M92" s="78">
        <v>7849.24</v>
      </c>
      <c r="N92" s="7"/>
      <c r="O92" s="7"/>
      <c r="P92" s="8"/>
      <c r="Q92" s="7"/>
      <c r="R92" s="7"/>
      <c r="S92" s="8"/>
      <c r="T92" s="99" t="s">
        <v>223</v>
      </c>
      <c r="U92" s="97"/>
      <c r="V92" s="97"/>
    </row>
    <row r="93" spans="1:22" s="21" customFormat="1" ht="69.75" customHeight="1">
      <c r="A93" s="4"/>
      <c r="B93" s="97" t="s">
        <v>21</v>
      </c>
      <c r="C93" s="97" t="s">
        <v>25</v>
      </c>
      <c r="D93" s="85" t="s">
        <v>163</v>
      </c>
      <c r="E93" s="17" t="s">
        <v>37</v>
      </c>
      <c r="F93" s="97" t="s">
        <v>33</v>
      </c>
      <c r="G93" s="13"/>
      <c r="H93" s="8">
        <f t="shared" si="4"/>
        <v>30000</v>
      </c>
      <c r="I93" s="14"/>
      <c r="J93" s="14"/>
      <c r="K93" s="7"/>
      <c r="L93" s="7"/>
      <c r="M93" s="78">
        <v>30000</v>
      </c>
      <c r="N93" s="7"/>
      <c r="O93" s="7"/>
      <c r="P93" s="8"/>
      <c r="Q93" s="7"/>
      <c r="R93" s="7"/>
      <c r="S93" s="8"/>
      <c r="T93" s="99" t="s">
        <v>223</v>
      </c>
      <c r="U93" s="97"/>
      <c r="V93" s="97"/>
    </row>
    <row r="94" spans="1:22" s="21" customFormat="1" ht="45">
      <c r="A94" s="4"/>
      <c r="B94" s="97" t="s">
        <v>21</v>
      </c>
      <c r="C94" s="97" t="s">
        <v>36</v>
      </c>
      <c r="D94" s="86" t="s">
        <v>171</v>
      </c>
      <c r="E94" s="98" t="s">
        <v>110</v>
      </c>
      <c r="F94" s="97" t="s">
        <v>33</v>
      </c>
      <c r="G94" s="13"/>
      <c r="H94" s="8">
        <f t="shared" si="4"/>
        <v>150000</v>
      </c>
      <c r="I94" s="14"/>
      <c r="J94" s="14"/>
      <c r="K94" s="7"/>
      <c r="L94" s="7"/>
      <c r="M94" s="78">
        <v>150000</v>
      </c>
      <c r="N94" s="7"/>
      <c r="O94" s="7"/>
      <c r="P94" s="8"/>
      <c r="Q94" s="7"/>
      <c r="R94" s="7"/>
      <c r="S94" s="8"/>
      <c r="T94" s="99" t="s">
        <v>223</v>
      </c>
      <c r="U94" s="97"/>
      <c r="V94" s="97"/>
    </row>
    <row r="95" spans="1:22" s="21" customFormat="1" ht="105">
      <c r="A95" s="4"/>
      <c r="B95" s="97" t="s">
        <v>16</v>
      </c>
      <c r="C95" s="75" t="s">
        <v>204</v>
      </c>
      <c r="D95" s="153" t="s">
        <v>172</v>
      </c>
      <c r="E95" s="98" t="s">
        <v>121</v>
      </c>
      <c r="F95" s="97" t="s">
        <v>33</v>
      </c>
      <c r="G95" s="13"/>
      <c r="H95" s="8">
        <f t="shared" si="4"/>
        <v>80000</v>
      </c>
      <c r="I95" s="14"/>
      <c r="J95" s="14"/>
      <c r="K95" s="7" t="s">
        <v>18</v>
      </c>
      <c r="L95" s="7" t="s">
        <v>228</v>
      </c>
      <c r="M95" s="78">
        <v>80000</v>
      </c>
      <c r="N95" s="7"/>
      <c r="O95" s="7"/>
      <c r="P95" s="8"/>
      <c r="Q95" s="7"/>
      <c r="R95" s="7"/>
      <c r="S95" s="8"/>
      <c r="T95" s="99" t="s">
        <v>223</v>
      </c>
      <c r="U95" s="97"/>
      <c r="V95" s="97"/>
    </row>
    <row r="96" spans="1:22" s="21" customFormat="1" ht="45.75">
      <c r="A96" s="4"/>
      <c r="B96" s="97" t="s">
        <v>21</v>
      </c>
      <c r="C96" s="97" t="s">
        <v>36</v>
      </c>
      <c r="D96" s="85" t="s">
        <v>173</v>
      </c>
      <c r="E96" s="98" t="s">
        <v>121</v>
      </c>
      <c r="F96" s="97" t="s">
        <v>33</v>
      </c>
      <c r="G96" s="13"/>
      <c r="H96" s="8">
        <f t="shared" si="4"/>
        <v>20000</v>
      </c>
      <c r="I96" s="14"/>
      <c r="J96" s="14"/>
      <c r="K96" s="7" t="s">
        <v>224</v>
      </c>
      <c r="L96" s="7" t="s">
        <v>231</v>
      </c>
      <c r="M96" s="78">
        <v>20000</v>
      </c>
      <c r="N96" s="7"/>
      <c r="O96" s="7"/>
      <c r="P96" s="8"/>
      <c r="Q96" s="7"/>
      <c r="R96" s="7"/>
      <c r="S96" s="8"/>
      <c r="T96" s="99" t="s">
        <v>223</v>
      </c>
      <c r="U96" s="97"/>
      <c r="V96" s="97"/>
    </row>
    <row r="97" spans="1:30" s="21" customFormat="1" ht="111" customHeight="1">
      <c r="A97" s="4"/>
      <c r="B97" s="97" t="s">
        <v>19</v>
      </c>
      <c r="C97" s="97" t="s">
        <v>205</v>
      </c>
      <c r="D97" s="86" t="s">
        <v>174</v>
      </c>
      <c r="E97" s="32" t="s">
        <v>92</v>
      </c>
      <c r="F97" s="97" t="s">
        <v>175</v>
      </c>
      <c r="G97" s="13"/>
      <c r="H97" s="8">
        <f t="shared" si="4"/>
        <v>60000</v>
      </c>
      <c r="I97" s="14"/>
      <c r="J97" s="14"/>
      <c r="K97" s="7" t="s">
        <v>235</v>
      </c>
      <c r="L97" s="7" t="s">
        <v>224</v>
      </c>
      <c r="M97" s="79">
        <v>60000</v>
      </c>
      <c r="N97" s="20"/>
      <c r="O97" s="20"/>
      <c r="P97" s="8"/>
      <c r="Q97" s="7"/>
      <c r="R97" s="7"/>
      <c r="S97" s="8"/>
      <c r="T97" s="99" t="s">
        <v>223</v>
      </c>
      <c r="U97" s="97"/>
      <c r="V97" s="97"/>
    </row>
    <row r="98" spans="1:30" s="21" customFormat="1" ht="113.25" customHeight="1">
      <c r="A98" s="4"/>
      <c r="B98" s="34" t="s">
        <v>84</v>
      </c>
      <c r="C98" s="97" t="s">
        <v>205</v>
      </c>
      <c r="D98" s="86" t="s">
        <v>207</v>
      </c>
      <c r="E98" s="17" t="s">
        <v>107</v>
      </c>
      <c r="F98" s="97" t="s">
        <v>33</v>
      </c>
      <c r="G98" s="13"/>
      <c r="H98" s="8">
        <f t="shared" si="4"/>
        <v>161000</v>
      </c>
      <c r="I98" s="14"/>
      <c r="J98" s="14"/>
      <c r="K98" s="7"/>
      <c r="L98" s="7"/>
      <c r="M98" s="79">
        <v>100000</v>
      </c>
      <c r="N98" s="7"/>
      <c r="O98" s="7"/>
      <c r="P98" s="8">
        <v>61000</v>
      </c>
      <c r="Q98" s="7"/>
      <c r="R98" s="7"/>
      <c r="S98" s="8"/>
      <c r="T98" s="99" t="s">
        <v>223</v>
      </c>
      <c r="U98" s="97"/>
      <c r="V98" s="97"/>
    </row>
    <row r="99" spans="1:30" s="21" customFormat="1" ht="69" customHeight="1">
      <c r="A99" s="4"/>
      <c r="B99" s="97" t="s">
        <v>19</v>
      </c>
      <c r="C99" s="97" t="s">
        <v>20</v>
      </c>
      <c r="D99" s="154" t="s">
        <v>156</v>
      </c>
      <c r="E99" s="17"/>
      <c r="F99" s="97" t="s">
        <v>33</v>
      </c>
      <c r="G99" s="13"/>
      <c r="H99" s="8">
        <f t="shared" si="4"/>
        <v>250000</v>
      </c>
      <c r="I99" s="14"/>
      <c r="J99" s="14"/>
      <c r="K99" s="7" t="s">
        <v>231</v>
      </c>
      <c r="L99" s="7" t="s">
        <v>227</v>
      </c>
      <c r="M99" s="80">
        <v>250000</v>
      </c>
      <c r="N99" s="7"/>
      <c r="O99" s="7"/>
      <c r="P99" s="8"/>
      <c r="Q99" s="7"/>
      <c r="R99" s="7"/>
      <c r="S99" s="8"/>
      <c r="T99" s="99" t="s">
        <v>223</v>
      </c>
      <c r="U99" s="97"/>
      <c r="V99" s="97"/>
    </row>
    <row r="100" spans="1:30" s="21" customFormat="1" ht="63">
      <c r="A100" s="4"/>
      <c r="B100" s="97" t="s">
        <v>19</v>
      </c>
      <c r="C100" s="97" t="s">
        <v>20</v>
      </c>
      <c r="D100" s="155" t="s">
        <v>539</v>
      </c>
      <c r="E100" s="98" t="s">
        <v>121</v>
      </c>
      <c r="F100" s="97" t="s">
        <v>545</v>
      </c>
      <c r="G100" s="13"/>
      <c r="H100" s="8">
        <f t="shared" si="4"/>
        <v>200000</v>
      </c>
      <c r="I100" s="14"/>
      <c r="J100" s="14"/>
      <c r="K100" s="7"/>
      <c r="L100" s="7"/>
      <c r="M100" s="77"/>
      <c r="N100" s="7"/>
      <c r="O100" s="7"/>
      <c r="P100" s="8">
        <v>200000</v>
      </c>
      <c r="Q100" s="7"/>
      <c r="R100" s="7"/>
      <c r="S100" s="8"/>
      <c r="T100" s="99" t="s">
        <v>223</v>
      </c>
      <c r="U100" s="97"/>
      <c r="V100" s="97"/>
    </row>
    <row r="101" spans="1:30" s="21" customFormat="1" ht="47.25">
      <c r="A101" s="4"/>
      <c r="B101" s="97" t="s">
        <v>16</v>
      </c>
      <c r="C101" s="97" t="s">
        <v>550</v>
      </c>
      <c r="D101" s="155" t="s">
        <v>540</v>
      </c>
      <c r="E101" s="17" t="s">
        <v>558</v>
      </c>
      <c r="F101" s="97" t="s">
        <v>546</v>
      </c>
      <c r="G101" s="13"/>
      <c r="H101" s="8">
        <f t="shared" si="4"/>
        <v>50000</v>
      </c>
      <c r="I101" s="14"/>
      <c r="J101" s="14"/>
      <c r="K101" s="7"/>
      <c r="L101" s="7"/>
      <c r="M101" s="77"/>
      <c r="N101" s="7"/>
      <c r="O101" s="7"/>
      <c r="P101" s="8">
        <v>50000</v>
      </c>
      <c r="Q101" s="7"/>
      <c r="R101" s="7"/>
      <c r="S101" s="8"/>
      <c r="T101" s="99" t="s">
        <v>223</v>
      </c>
      <c r="U101" s="97"/>
      <c r="V101" s="97"/>
    </row>
    <row r="102" spans="1:30" s="21" customFormat="1" ht="73.5" customHeight="1">
      <c r="A102" s="4"/>
      <c r="B102" s="97" t="s">
        <v>21</v>
      </c>
      <c r="C102" s="97" t="s">
        <v>36</v>
      </c>
      <c r="D102" s="155" t="s">
        <v>541</v>
      </c>
      <c r="E102" s="98" t="s">
        <v>596</v>
      </c>
      <c r="F102" s="97" t="s">
        <v>547</v>
      </c>
      <c r="G102" s="13"/>
      <c r="H102" s="8">
        <f t="shared" si="4"/>
        <v>163000</v>
      </c>
      <c r="I102" s="14"/>
      <c r="J102" s="14"/>
      <c r="K102" s="7"/>
      <c r="L102" s="7"/>
      <c r="M102" s="77"/>
      <c r="N102" s="7"/>
      <c r="O102" s="7"/>
      <c r="P102" s="8">
        <v>163000</v>
      </c>
      <c r="Q102" s="7"/>
      <c r="R102" s="7"/>
      <c r="S102" s="8"/>
      <c r="T102" s="99" t="s">
        <v>223</v>
      </c>
      <c r="U102" s="97"/>
      <c r="V102" s="97" t="s">
        <v>547</v>
      </c>
    </row>
    <row r="103" spans="1:30" s="21" customFormat="1" ht="45">
      <c r="A103" s="4"/>
      <c r="B103" s="97"/>
      <c r="C103" s="97"/>
      <c r="D103" s="155" t="s">
        <v>542</v>
      </c>
      <c r="E103" s="17"/>
      <c r="F103" s="97"/>
      <c r="G103" s="13"/>
      <c r="H103" s="8">
        <f t="shared" si="4"/>
        <v>50000</v>
      </c>
      <c r="I103" s="14"/>
      <c r="J103" s="14"/>
      <c r="K103" s="7"/>
      <c r="L103" s="7"/>
      <c r="M103" s="77"/>
      <c r="N103" s="7"/>
      <c r="O103" s="7"/>
      <c r="P103" s="8">
        <v>50000</v>
      </c>
      <c r="Q103" s="7"/>
      <c r="R103" s="7"/>
      <c r="S103" s="8"/>
      <c r="T103" s="99" t="s">
        <v>223</v>
      </c>
      <c r="U103" s="97"/>
      <c r="V103" s="97"/>
    </row>
    <row r="104" spans="1:30" s="21" customFormat="1" ht="66.75" customHeight="1">
      <c r="A104" s="4"/>
      <c r="B104" s="97" t="s">
        <v>16</v>
      </c>
      <c r="C104" s="97" t="s">
        <v>201</v>
      </c>
      <c r="D104" s="155" t="s">
        <v>543</v>
      </c>
      <c r="E104" s="17" t="s">
        <v>558</v>
      </c>
      <c r="F104" s="97" t="s">
        <v>33</v>
      </c>
      <c r="G104" s="13"/>
      <c r="H104" s="8">
        <f t="shared" si="4"/>
        <v>100000</v>
      </c>
      <c r="I104" s="14"/>
      <c r="J104" s="14"/>
      <c r="K104" s="7"/>
      <c r="L104" s="7"/>
      <c r="M104" s="77"/>
      <c r="N104" s="7"/>
      <c r="O104" s="7"/>
      <c r="P104" s="8">
        <v>100000</v>
      </c>
      <c r="Q104" s="7"/>
      <c r="R104" s="7"/>
      <c r="S104" s="8"/>
      <c r="T104" s="99" t="s">
        <v>223</v>
      </c>
      <c r="U104" s="97"/>
      <c r="V104" s="97" t="s">
        <v>548</v>
      </c>
    </row>
    <row r="105" spans="1:30" s="21" customFormat="1" ht="45">
      <c r="A105" s="4"/>
      <c r="B105" s="97" t="s">
        <v>21</v>
      </c>
      <c r="C105" s="97" t="s">
        <v>25</v>
      </c>
      <c r="D105" s="155" t="s">
        <v>544</v>
      </c>
      <c r="E105" s="17"/>
      <c r="F105" s="97" t="s">
        <v>549</v>
      </c>
      <c r="G105" s="13"/>
      <c r="H105" s="8">
        <f t="shared" si="4"/>
        <v>37000</v>
      </c>
      <c r="I105" s="14"/>
      <c r="J105" s="14"/>
      <c r="K105" s="7"/>
      <c r="L105" s="7"/>
      <c r="M105" s="77"/>
      <c r="N105" s="7"/>
      <c r="O105" s="7"/>
      <c r="P105" s="8">
        <v>37000</v>
      </c>
      <c r="Q105" s="7"/>
      <c r="R105" s="7"/>
      <c r="S105" s="8"/>
      <c r="T105" s="99" t="s">
        <v>223</v>
      </c>
      <c r="U105" s="97"/>
      <c r="V105" s="97"/>
    </row>
    <row r="106" spans="1:30" s="21" customFormat="1" ht="15.75">
      <c r="A106" s="4"/>
      <c r="B106" s="97"/>
      <c r="C106" s="97"/>
      <c r="D106" s="155"/>
      <c r="E106" s="17"/>
      <c r="F106" s="97"/>
      <c r="G106" s="13"/>
      <c r="H106" s="8">
        <f t="shared" si="4"/>
        <v>0</v>
      </c>
      <c r="I106" s="14"/>
      <c r="J106" s="14"/>
      <c r="K106" s="7"/>
      <c r="L106" s="7"/>
      <c r="M106" s="77"/>
      <c r="N106" s="7"/>
      <c r="O106" s="7"/>
      <c r="P106" s="8"/>
      <c r="Q106" s="7"/>
      <c r="R106" s="7"/>
      <c r="S106" s="8"/>
      <c r="T106" s="99"/>
      <c r="U106" s="97"/>
      <c r="V106" s="97"/>
    </row>
    <row r="107" spans="1:30" s="21" customFormat="1" ht="15.75">
      <c r="A107" s="4"/>
      <c r="B107" s="97"/>
      <c r="C107" s="97"/>
      <c r="D107" s="155"/>
      <c r="E107" s="17"/>
      <c r="F107" s="97"/>
      <c r="G107" s="13"/>
      <c r="H107" s="8"/>
      <c r="I107" s="14"/>
      <c r="J107" s="14"/>
      <c r="K107" s="7"/>
      <c r="L107" s="7"/>
      <c r="M107" s="77"/>
      <c r="N107" s="7"/>
      <c r="O107" s="7"/>
      <c r="P107" s="8"/>
      <c r="Q107" s="7"/>
      <c r="R107" s="7"/>
      <c r="S107" s="8"/>
      <c r="T107" s="99"/>
      <c r="U107" s="97"/>
      <c r="V107" s="97"/>
    </row>
    <row r="108" spans="1:30" s="21" customFormat="1" ht="15.75">
      <c r="A108" s="4"/>
      <c r="B108" s="97"/>
      <c r="C108" s="97"/>
      <c r="D108" s="155"/>
      <c r="E108" s="17"/>
      <c r="F108" s="97"/>
      <c r="G108" s="13"/>
      <c r="H108" s="8"/>
      <c r="I108" s="14"/>
      <c r="J108" s="14"/>
      <c r="K108" s="7"/>
      <c r="L108" s="7"/>
      <c r="M108" s="77"/>
      <c r="N108" s="7"/>
      <c r="O108" s="7"/>
      <c r="P108" s="8"/>
      <c r="Q108" s="7"/>
      <c r="R108" s="7"/>
      <c r="S108" s="8"/>
      <c r="T108" s="99"/>
      <c r="U108" s="97"/>
      <c r="V108" s="97"/>
    </row>
    <row r="109" spans="1:30" s="21" customFormat="1" ht="15.75">
      <c r="A109" s="4"/>
      <c r="B109" s="97"/>
      <c r="C109" s="97"/>
      <c r="D109" s="155"/>
      <c r="E109" s="17"/>
      <c r="F109" s="97"/>
      <c r="G109" s="13"/>
      <c r="H109" s="8"/>
      <c r="I109" s="14"/>
      <c r="J109" s="14"/>
      <c r="K109" s="7"/>
      <c r="L109" s="7"/>
      <c r="M109" s="77"/>
      <c r="N109" s="7"/>
      <c r="O109" s="7"/>
      <c r="P109" s="8"/>
      <c r="Q109" s="7"/>
      <c r="R109" s="7"/>
      <c r="S109" s="8"/>
      <c r="T109" s="99"/>
      <c r="U109" s="97"/>
      <c r="V109" s="97"/>
    </row>
    <row r="110" spans="1:30" s="282" customFormat="1" ht="15" customHeight="1">
      <c r="A110" s="24"/>
      <c r="B110" s="113" t="s">
        <v>86</v>
      </c>
      <c r="C110" s="113"/>
      <c r="D110" s="113"/>
      <c r="E110" s="113"/>
      <c r="F110" s="24"/>
      <c r="G110" s="49"/>
      <c r="H110" s="91">
        <f>SUM(H81:H109)</f>
        <v>5716306.6961867008</v>
      </c>
      <c r="I110" s="49"/>
      <c r="J110" s="49"/>
      <c r="K110" s="24"/>
      <c r="L110" s="24"/>
      <c r="M110" s="91">
        <f>SUM(M81:M109)</f>
        <v>1832045.24</v>
      </c>
      <c r="N110" s="24"/>
      <c r="O110" s="24"/>
      <c r="P110" s="91">
        <f>SUM(P81:P109)</f>
        <v>902053</v>
      </c>
      <c r="Q110" s="24"/>
      <c r="R110" s="24"/>
      <c r="S110" s="91">
        <f>SUM(S81:S109)</f>
        <v>2982208.4561867001</v>
      </c>
      <c r="T110" s="50"/>
      <c r="U110" s="24"/>
      <c r="V110" s="24"/>
      <c r="W110" s="21"/>
      <c r="X110" s="21"/>
      <c r="Y110" s="21"/>
      <c r="Z110" s="21"/>
      <c r="AA110" s="21"/>
      <c r="AB110" s="21"/>
      <c r="AC110" s="21"/>
      <c r="AD110" s="21"/>
    </row>
    <row r="111" spans="1:30" s="283" customFormat="1" ht="15" customHeight="1">
      <c r="A111" s="25"/>
      <c r="B111" s="51" t="s">
        <v>40</v>
      </c>
      <c r="C111" s="92" t="s">
        <v>266</v>
      </c>
      <c r="D111" s="25"/>
      <c r="E111" s="25"/>
      <c r="F111" s="25"/>
      <c r="G111" s="93">
        <f>G110+G75</f>
        <v>72406098.904499993</v>
      </c>
      <c r="H111" s="94">
        <f>H110+H75</f>
        <v>5716306.6961867008</v>
      </c>
      <c r="I111" s="94"/>
      <c r="J111" s="94"/>
      <c r="K111" s="94"/>
      <c r="L111" s="94"/>
      <c r="M111" s="94">
        <f>M110+M75</f>
        <v>7693965.8900000006</v>
      </c>
      <c r="N111" s="94"/>
      <c r="O111" s="94"/>
      <c r="P111" s="94">
        <f>P110+P75</f>
        <v>10750253</v>
      </c>
      <c r="Q111" s="94"/>
      <c r="R111" s="94"/>
      <c r="S111" s="94">
        <f>S110+S75</f>
        <v>59678186.710686699</v>
      </c>
      <c r="T111" s="52"/>
      <c r="U111" s="25"/>
      <c r="V111" s="25"/>
      <c r="W111" s="21"/>
      <c r="X111" s="21"/>
      <c r="Y111" s="21"/>
    </row>
    <row r="112" spans="1:30" s="283" customFormat="1" ht="15" customHeight="1">
      <c r="A112" s="133">
        <v>4</v>
      </c>
      <c r="B112" s="317" t="s">
        <v>473</v>
      </c>
      <c r="C112" s="318"/>
      <c r="D112" s="318"/>
      <c r="E112" s="319"/>
      <c r="F112" s="134"/>
      <c r="G112" s="135"/>
      <c r="H112" s="136"/>
      <c r="I112" s="116"/>
      <c r="J112" s="116"/>
      <c r="K112" s="137"/>
      <c r="L112" s="137"/>
      <c r="M112" s="136"/>
      <c r="N112" s="138"/>
      <c r="O112" s="137"/>
      <c r="P112" s="117"/>
      <c r="Q112" s="138"/>
      <c r="R112" s="138"/>
      <c r="S112" s="117"/>
      <c r="T112" s="138"/>
      <c r="U112" s="138"/>
      <c r="V112" s="117"/>
      <c r="W112" s="21"/>
      <c r="X112" s="21"/>
      <c r="Y112" s="21"/>
    </row>
    <row r="113" spans="1:25" ht="40.5">
      <c r="A113" s="97">
        <v>1</v>
      </c>
      <c r="B113" s="97" t="s">
        <v>354</v>
      </c>
      <c r="C113" s="97" t="s">
        <v>673</v>
      </c>
      <c r="D113" s="95" t="s">
        <v>672</v>
      </c>
      <c r="E113" s="98" t="s">
        <v>674</v>
      </c>
      <c r="F113" s="98" t="s">
        <v>33</v>
      </c>
      <c r="G113" s="103">
        <f t="shared" ref="G113:G114" si="5">M113+P113+S113</f>
        <v>500000</v>
      </c>
      <c r="H113" s="6"/>
      <c r="I113" s="6"/>
      <c r="J113" s="6"/>
      <c r="K113" s="100"/>
      <c r="L113" s="100"/>
      <c r="M113" s="104"/>
      <c r="N113" s="100"/>
      <c r="O113" s="100"/>
      <c r="P113" s="102">
        <v>500000</v>
      </c>
      <c r="Q113" s="7"/>
      <c r="R113" s="7"/>
      <c r="S113" s="5"/>
      <c r="T113" s="99"/>
      <c r="U113" s="97"/>
      <c r="V113" s="101"/>
      <c r="W113" s="21"/>
      <c r="X113" s="21"/>
      <c r="Y113" s="21"/>
    </row>
    <row r="114" spans="1:25" ht="15.75">
      <c r="A114" s="115">
        <v>2</v>
      </c>
      <c r="B114" s="115"/>
      <c r="C114" s="115"/>
      <c r="D114" s="115" t="s">
        <v>721</v>
      </c>
      <c r="E114" s="115" t="s">
        <v>723</v>
      </c>
      <c r="F114" s="98" t="s">
        <v>33</v>
      </c>
      <c r="G114" s="103">
        <f t="shared" si="5"/>
        <v>734000</v>
      </c>
      <c r="H114" s="140"/>
      <c r="I114" s="140"/>
      <c r="J114" s="118"/>
      <c r="K114" s="141"/>
      <c r="L114" s="142"/>
      <c r="M114" s="118"/>
      <c r="N114" s="118"/>
      <c r="O114" s="117"/>
      <c r="P114" s="102" t="s">
        <v>722</v>
      </c>
      <c r="Q114" s="118"/>
      <c r="R114" s="143"/>
      <c r="S114" s="118"/>
      <c r="T114" s="118"/>
      <c r="U114" s="143"/>
      <c r="V114" s="115"/>
      <c r="W114" s="21"/>
      <c r="X114" s="21"/>
      <c r="Y114" s="21"/>
    </row>
    <row r="115" spans="1:25">
      <c r="A115" s="2"/>
      <c r="D115" s="2"/>
      <c r="F115" s="2"/>
      <c r="M115" s="2"/>
      <c r="P115" s="2"/>
      <c r="S115" s="2"/>
      <c r="W115" s="21"/>
      <c r="X115" s="21"/>
      <c r="Y115" s="21"/>
    </row>
    <row r="116" spans="1:25">
      <c r="A116" s="2"/>
      <c r="D116" s="2"/>
      <c r="F116" s="2"/>
      <c r="M116" s="2"/>
      <c r="P116" s="2"/>
      <c r="S116" s="2"/>
      <c r="W116" s="21"/>
      <c r="X116" s="21"/>
      <c r="Y116" s="21"/>
    </row>
    <row r="117" spans="1:25">
      <c r="A117" s="2"/>
      <c r="D117" s="2"/>
      <c r="F117" s="2"/>
      <c r="M117" s="2"/>
      <c r="P117" s="2"/>
      <c r="S117" s="2"/>
    </row>
    <row r="118" spans="1:25">
      <c r="A118" s="2"/>
      <c r="D118" s="2"/>
      <c r="F118" s="2"/>
      <c r="M118" s="2"/>
      <c r="P118" s="2"/>
      <c r="S118" s="2"/>
    </row>
    <row r="119" spans="1:25">
      <c r="A119" s="2"/>
      <c r="D119" s="2"/>
      <c r="F119" s="2"/>
      <c r="M119" s="2"/>
      <c r="P119" s="2"/>
      <c r="S119" s="2"/>
    </row>
    <row r="120" spans="1:25">
      <c r="A120" s="2"/>
      <c r="D120" s="2"/>
      <c r="F120" s="2"/>
      <c r="M120" s="2"/>
      <c r="P120" s="2"/>
      <c r="S120" s="2"/>
    </row>
    <row r="121" spans="1:25">
      <c r="A121" s="2"/>
      <c r="D121" s="2"/>
      <c r="F121" s="2"/>
      <c r="M121" s="2"/>
      <c r="P121" s="2"/>
      <c r="S121" s="2"/>
    </row>
    <row r="122" spans="1:25">
      <c r="A122" s="2"/>
      <c r="D122" s="2"/>
      <c r="F122" s="2"/>
      <c r="M122" s="2"/>
      <c r="P122" s="2"/>
      <c r="S122" s="2"/>
    </row>
    <row r="123" spans="1:25">
      <c r="A123" s="2"/>
      <c r="D123" s="2"/>
      <c r="F123" s="2"/>
      <c r="M123" s="2"/>
      <c r="P123" s="2"/>
      <c r="S123" s="2"/>
    </row>
    <row r="124" spans="1:25">
      <c r="A124" s="2"/>
      <c r="D124" s="2"/>
      <c r="F124" s="2"/>
      <c r="M124" s="2"/>
      <c r="P124" s="2"/>
      <c r="S124" s="2"/>
    </row>
    <row r="125" spans="1:25">
      <c r="A125" s="2"/>
      <c r="D125" s="2"/>
      <c r="F125" s="2"/>
      <c r="M125" s="2"/>
      <c r="P125" s="2"/>
      <c r="S125" s="2"/>
    </row>
    <row r="126" spans="1:25">
      <c r="A126" s="2"/>
      <c r="D126" s="2"/>
      <c r="F126" s="2"/>
      <c r="M126" s="2"/>
      <c r="P126" s="2"/>
      <c r="S126" s="2"/>
    </row>
    <row r="127" spans="1:25">
      <c r="A127" s="2"/>
      <c r="D127" s="2"/>
      <c r="F127" s="2"/>
      <c r="M127" s="2"/>
      <c r="P127" s="2"/>
      <c r="S127" s="2"/>
    </row>
    <row r="128" spans="1:25">
      <c r="A128" s="2"/>
      <c r="D128" s="2"/>
      <c r="F128" s="2"/>
      <c r="M128" s="2"/>
      <c r="P128" s="2"/>
      <c r="S128" s="2"/>
    </row>
    <row r="129" spans="1:19">
      <c r="A129" s="2"/>
      <c r="D129" s="2"/>
      <c r="F129" s="2"/>
      <c r="M129" s="2"/>
      <c r="P129" s="2"/>
      <c r="S129" s="2"/>
    </row>
    <row r="130" spans="1:19">
      <c r="A130" s="2"/>
      <c r="D130" s="2"/>
      <c r="F130" s="2"/>
      <c r="M130" s="2"/>
      <c r="P130" s="2"/>
      <c r="S130" s="2"/>
    </row>
    <row r="131" spans="1:19">
      <c r="A131" s="2"/>
      <c r="D131" s="2"/>
      <c r="F131" s="2"/>
      <c r="M131" s="2"/>
      <c r="P131" s="2"/>
      <c r="S131" s="2"/>
    </row>
    <row r="132" spans="1:19">
      <c r="A132" s="2"/>
      <c r="D132" s="2"/>
      <c r="F132" s="2"/>
      <c r="M132" s="2"/>
      <c r="P132" s="2"/>
      <c r="S132" s="2"/>
    </row>
    <row r="133" spans="1:19">
      <c r="A133" s="2"/>
      <c r="D133" s="2"/>
      <c r="F133" s="2"/>
      <c r="M133" s="2"/>
      <c r="P133" s="2"/>
      <c r="S133" s="2"/>
    </row>
    <row r="134" spans="1:19">
      <c r="A134" s="2"/>
      <c r="D134" s="2"/>
      <c r="F134" s="2"/>
      <c r="M134" s="2"/>
      <c r="P134" s="2"/>
      <c r="S134" s="2"/>
    </row>
    <row r="135" spans="1:19">
      <c r="A135" s="2"/>
      <c r="D135" s="2"/>
      <c r="F135" s="2"/>
      <c r="M135" s="2"/>
      <c r="P135" s="2"/>
      <c r="S135" s="2"/>
    </row>
    <row r="136" spans="1:19">
      <c r="A136" s="2"/>
      <c r="D136" s="2"/>
      <c r="F136" s="2"/>
      <c r="M136" s="2"/>
      <c r="P136" s="2"/>
      <c r="S136" s="2"/>
    </row>
    <row r="137" spans="1:19">
      <c r="A137" s="2"/>
      <c r="D137" s="2"/>
      <c r="F137" s="2"/>
      <c r="M137" s="2"/>
      <c r="P137" s="2"/>
      <c r="S137" s="2"/>
    </row>
    <row r="138" spans="1:19">
      <c r="A138" s="2"/>
      <c r="D138" s="2"/>
      <c r="F138" s="2"/>
      <c r="M138" s="2"/>
      <c r="P138" s="2"/>
      <c r="S138" s="2"/>
    </row>
    <row r="139" spans="1:19">
      <c r="A139" s="2"/>
      <c r="D139" s="2"/>
      <c r="F139" s="2"/>
      <c r="M139" s="2"/>
      <c r="P139" s="2"/>
      <c r="S139" s="2"/>
    </row>
    <row r="140" spans="1:19">
      <c r="A140" s="2"/>
      <c r="D140" s="2"/>
      <c r="F140" s="2"/>
      <c r="M140" s="2"/>
      <c r="P140" s="2"/>
      <c r="S140" s="2"/>
    </row>
    <row r="141" spans="1:19">
      <c r="A141" s="2"/>
      <c r="D141" s="2"/>
      <c r="F141" s="2"/>
      <c r="M141" s="2"/>
      <c r="P141" s="2"/>
      <c r="S141" s="2"/>
    </row>
    <row r="142" spans="1:19">
      <c r="A142" s="2"/>
      <c r="D142" s="2"/>
      <c r="F142" s="2"/>
      <c r="M142" s="2"/>
      <c r="P142" s="2"/>
      <c r="S142" s="2"/>
    </row>
    <row r="143" spans="1:19">
      <c r="A143" s="2"/>
      <c r="D143" s="2"/>
      <c r="F143" s="2"/>
      <c r="M143" s="2"/>
      <c r="P143" s="2"/>
      <c r="S143" s="2"/>
    </row>
    <row r="144" spans="1:19">
      <c r="A144" s="2"/>
      <c r="D144" s="2"/>
      <c r="F144" s="2"/>
      <c r="M144" s="2"/>
      <c r="P144" s="2"/>
      <c r="S144" s="2"/>
    </row>
    <row r="145" spans="1:19">
      <c r="A145" s="2"/>
      <c r="D145" s="2"/>
      <c r="F145" s="2"/>
      <c r="M145" s="2"/>
      <c r="P145" s="2"/>
      <c r="S145" s="2"/>
    </row>
    <row r="146" spans="1:19">
      <c r="A146" s="2"/>
      <c r="D146" s="2"/>
      <c r="F146" s="2"/>
      <c r="M146" s="2"/>
      <c r="P146" s="2"/>
      <c r="S146" s="2"/>
    </row>
    <row r="147" spans="1:19">
      <c r="A147" s="2"/>
      <c r="D147" s="2"/>
      <c r="F147" s="2"/>
      <c r="M147" s="2"/>
      <c r="P147" s="2"/>
      <c r="S147" s="2"/>
    </row>
    <row r="148" spans="1:19">
      <c r="A148" s="2"/>
      <c r="D148" s="2"/>
      <c r="F148" s="2"/>
      <c r="M148" s="2"/>
      <c r="P148" s="2"/>
      <c r="S148" s="2"/>
    </row>
    <row r="149" spans="1:19">
      <c r="A149" s="2"/>
      <c r="D149" s="2"/>
      <c r="F149" s="2"/>
      <c r="M149" s="2"/>
      <c r="P149" s="2"/>
      <c r="S149" s="2"/>
    </row>
    <row r="150" spans="1:19">
      <c r="A150" s="2"/>
      <c r="D150" s="2"/>
      <c r="F150" s="2"/>
      <c r="M150" s="2"/>
      <c r="P150" s="2"/>
      <c r="S150" s="2"/>
    </row>
    <row r="151" spans="1:19">
      <c r="A151" s="2"/>
      <c r="D151" s="2"/>
      <c r="F151" s="2"/>
      <c r="M151" s="2"/>
      <c r="P151" s="2"/>
      <c r="S151" s="2"/>
    </row>
    <row r="152" spans="1:19">
      <c r="A152" s="2"/>
      <c r="D152" s="2"/>
      <c r="F152" s="2"/>
      <c r="M152" s="2"/>
      <c r="P152" s="2"/>
      <c r="S152" s="2"/>
    </row>
    <row r="153" spans="1:19">
      <c r="A153" s="2"/>
      <c r="D153" s="2"/>
      <c r="F153" s="2"/>
      <c r="M153" s="2"/>
      <c r="P153" s="2"/>
      <c r="S153" s="2"/>
    </row>
    <row r="154" spans="1:19">
      <c r="A154" s="2"/>
      <c r="D154" s="2"/>
      <c r="F154" s="2"/>
      <c r="M154" s="2"/>
      <c r="P154" s="2"/>
      <c r="S154" s="2"/>
    </row>
    <row r="155" spans="1:19">
      <c r="A155" s="2"/>
      <c r="D155" s="2"/>
      <c r="F155" s="2"/>
      <c r="M155" s="2"/>
      <c r="P155" s="2"/>
      <c r="S155" s="2"/>
    </row>
    <row r="156" spans="1:19">
      <c r="A156" s="2"/>
      <c r="D156" s="2"/>
      <c r="F156" s="2"/>
      <c r="M156" s="2"/>
      <c r="P156" s="2"/>
      <c r="S156" s="2"/>
    </row>
    <row r="157" spans="1:19">
      <c r="A157" s="2"/>
      <c r="D157" s="2"/>
      <c r="F157" s="2"/>
      <c r="M157" s="2"/>
      <c r="P157" s="2"/>
      <c r="S157" s="2"/>
    </row>
    <row r="158" spans="1:19">
      <c r="A158" s="2"/>
      <c r="D158" s="2"/>
      <c r="F158" s="2"/>
      <c r="M158" s="2"/>
      <c r="P158" s="2"/>
      <c r="S158" s="2"/>
    </row>
    <row r="159" spans="1:19">
      <c r="A159" s="2"/>
      <c r="D159" s="2"/>
      <c r="F159" s="2"/>
      <c r="M159" s="2"/>
      <c r="P159" s="2"/>
      <c r="S159" s="2"/>
    </row>
    <row r="160" spans="1:19">
      <c r="A160" s="2"/>
      <c r="D160" s="2"/>
      <c r="F160" s="2"/>
      <c r="M160" s="2"/>
      <c r="P160" s="2"/>
      <c r="S160" s="2"/>
    </row>
    <row r="161" spans="1:19">
      <c r="A161" s="2"/>
      <c r="D161" s="2"/>
      <c r="F161" s="2"/>
      <c r="M161" s="2"/>
      <c r="P161" s="2"/>
      <c r="S161" s="2"/>
    </row>
    <row r="162" spans="1:19">
      <c r="A162" s="2"/>
      <c r="D162" s="2"/>
      <c r="F162" s="2"/>
      <c r="M162" s="2"/>
      <c r="P162" s="2"/>
      <c r="S162" s="2"/>
    </row>
    <row r="163" spans="1:19">
      <c r="A163" s="2"/>
      <c r="D163" s="2"/>
      <c r="F163" s="2"/>
      <c r="M163" s="2"/>
      <c r="P163" s="2"/>
      <c r="S163" s="2"/>
    </row>
    <row r="164" spans="1:19">
      <c r="A164" s="2"/>
      <c r="D164" s="2"/>
      <c r="F164" s="2"/>
      <c r="M164" s="2"/>
      <c r="P164" s="2"/>
      <c r="S164" s="2"/>
    </row>
    <row r="165" spans="1:19">
      <c r="A165" s="2"/>
      <c r="D165" s="2"/>
      <c r="F165" s="2"/>
      <c r="M165" s="2"/>
      <c r="P165" s="2"/>
      <c r="S165" s="2"/>
    </row>
    <row r="166" spans="1:19">
      <c r="A166" s="2"/>
      <c r="D166" s="2"/>
      <c r="F166" s="2"/>
      <c r="M166" s="2"/>
      <c r="P166" s="2"/>
      <c r="S166" s="2"/>
    </row>
    <row r="167" spans="1:19">
      <c r="A167" s="2"/>
      <c r="D167" s="2"/>
      <c r="F167" s="2"/>
      <c r="M167" s="2"/>
      <c r="P167" s="2"/>
      <c r="S167" s="2"/>
    </row>
    <row r="168" spans="1:19">
      <c r="A168" s="2"/>
      <c r="D168" s="2"/>
      <c r="F168" s="2"/>
      <c r="M168" s="2"/>
      <c r="P168" s="2"/>
      <c r="S168" s="2"/>
    </row>
    <row r="169" spans="1:19">
      <c r="A169" s="2"/>
      <c r="D169" s="2"/>
      <c r="F169" s="2"/>
      <c r="M169" s="2"/>
      <c r="P169" s="2"/>
      <c r="S169" s="2"/>
    </row>
    <row r="170" spans="1:19">
      <c r="A170" s="2"/>
      <c r="D170" s="2"/>
      <c r="F170" s="2"/>
      <c r="M170" s="2"/>
      <c r="P170" s="2"/>
      <c r="S170" s="2"/>
    </row>
    <row r="171" spans="1:19">
      <c r="A171" s="2"/>
      <c r="D171" s="2"/>
      <c r="F171" s="2"/>
      <c r="M171" s="2"/>
      <c r="P171" s="2"/>
      <c r="S171" s="2"/>
    </row>
    <row r="172" spans="1:19">
      <c r="A172" s="2"/>
      <c r="D172" s="2"/>
      <c r="F172" s="2"/>
      <c r="M172" s="2"/>
      <c r="P172" s="2"/>
      <c r="S172" s="2"/>
    </row>
    <row r="173" spans="1:19">
      <c r="A173" s="2"/>
      <c r="D173" s="2"/>
      <c r="F173" s="2"/>
      <c r="M173" s="2"/>
      <c r="P173" s="2"/>
      <c r="S173" s="2"/>
    </row>
    <row r="174" spans="1:19">
      <c r="A174" s="2"/>
      <c r="D174" s="2"/>
      <c r="F174" s="2"/>
      <c r="M174" s="2"/>
      <c r="P174" s="2"/>
      <c r="S174" s="2"/>
    </row>
    <row r="175" spans="1:19">
      <c r="A175" s="2"/>
      <c r="D175" s="2"/>
      <c r="F175" s="2"/>
      <c r="M175" s="2"/>
      <c r="P175" s="2"/>
      <c r="S175" s="2"/>
    </row>
    <row r="176" spans="1:19">
      <c r="A176" s="2"/>
      <c r="D176" s="2"/>
      <c r="F176" s="2"/>
      <c r="M176" s="2"/>
      <c r="P176" s="2"/>
      <c r="S176" s="2"/>
    </row>
    <row r="177" spans="1:19">
      <c r="A177" s="2"/>
      <c r="D177" s="2"/>
      <c r="F177" s="2"/>
      <c r="M177" s="2"/>
      <c r="P177" s="2"/>
      <c r="S177" s="2"/>
    </row>
    <row r="178" spans="1:19">
      <c r="A178" s="2"/>
      <c r="D178" s="2"/>
      <c r="F178" s="2"/>
      <c r="M178" s="2"/>
      <c r="P178" s="2"/>
      <c r="S178" s="2"/>
    </row>
    <row r="179" spans="1:19">
      <c r="A179" s="2"/>
      <c r="D179" s="2"/>
      <c r="F179" s="2"/>
      <c r="M179" s="2"/>
      <c r="P179" s="2"/>
      <c r="S179" s="2"/>
    </row>
    <row r="180" spans="1:19">
      <c r="A180" s="2"/>
      <c r="D180" s="2"/>
      <c r="F180" s="2"/>
      <c r="M180" s="2"/>
      <c r="P180" s="2"/>
      <c r="S180" s="2"/>
    </row>
    <row r="181" spans="1:19">
      <c r="A181" s="2"/>
      <c r="D181" s="2"/>
      <c r="F181" s="2"/>
      <c r="M181" s="2"/>
      <c r="P181" s="2"/>
      <c r="S181" s="2"/>
    </row>
    <row r="182" spans="1:19">
      <c r="A182" s="2"/>
      <c r="D182" s="2"/>
      <c r="F182" s="2"/>
      <c r="M182" s="2"/>
      <c r="P182" s="2"/>
      <c r="S182" s="2"/>
    </row>
    <row r="183" spans="1:19">
      <c r="A183" s="2"/>
      <c r="D183" s="2"/>
      <c r="F183" s="2"/>
      <c r="M183" s="2"/>
      <c r="P183" s="2"/>
      <c r="S183" s="2"/>
    </row>
    <row r="184" spans="1:19">
      <c r="A184" s="2"/>
      <c r="D184" s="2"/>
      <c r="F184" s="2"/>
      <c r="M184" s="2"/>
      <c r="P184" s="2"/>
      <c r="S184" s="2"/>
    </row>
    <row r="185" spans="1:19">
      <c r="A185" s="2"/>
      <c r="D185" s="2"/>
      <c r="F185" s="2"/>
      <c r="M185" s="2"/>
      <c r="P185" s="2"/>
      <c r="S185" s="2"/>
    </row>
    <row r="186" spans="1:19">
      <c r="A186" s="2"/>
      <c r="D186" s="2"/>
      <c r="F186" s="2"/>
      <c r="M186" s="2"/>
      <c r="P186" s="2"/>
      <c r="S186" s="2"/>
    </row>
    <row r="187" spans="1:19">
      <c r="A187" s="2"/>
      <c r="D187" s="2"/>
      <c r="F187" s="2"/>
      <c r="M187" s="2"/>
      <c r="P187" s="2"/>
      <c r="S187" s="2"/>
    </row>
    <row r="188" spans="1:19">
      <c r="A188" s="2"/>
      <c r="D188" s="2"/>
      <c r="F188" s="2"/>
      <c r="M188" s="2"/>
      <c r="P188" s="2"/>
      <c r="S188" s="2"/>
    </row>
    <row r="189" spans="1:19">
      <c r="A189" s="2"/>
      <c r="D189" s="2"/>
      <c r="F189" s="2"/>
      <c r="M189" s="2"/>
      <c r="P189" s="2"/>
      <c r="S189" s="2"/>
    </row>
    <row r="190" spans="1:19">
      <c r="A190" s="2"/>
      <c r="D190" s="2"/>
      <c r="F190" s="2"/>
      <c r="M190" s="2"/>
      <c r="P190" s="2"/>
      <c r="S190" s="2"/>
    </row>
    <row r="191" spans="1:19">
      <c r="A191" s="2"/>
      <c r="D191" s="2"/>
      <c r="F191" s="2"/>
      <c r="M191" s="2"/>
      <c r="P191" s="2"/>
      <c r="S191" s="2"/>
    </row>
    <row r="192" spans="1:19">
      <c r="A192" s="2"/>
      <c r="D192" s="2"/>
      <c r="F192" s="2"/>
      <c r="M192" s="2"/>
      <c r="P192" s="2"/>
      <c r="S192" s="2"/>
    </row>
    <row r="193" spans="1:19">
      <c r="A193" s="2"/>
      <c r="D193" s="2"/>
      <c r="F193" s="2"/>
      <c r="M193" s="2"/>
      <c r="P193" s="2"/>
      <c r="S193" s="2"/>
    </row>
    <row r="194" spans="1:19">
      <c r="A194" s="2"/>
      <c r="D194" s="2"/>
      <c r="F194" s="2"/>
      <c r="M194" s="2"/>
      <c r="P194" s="2"/>
      <c r="S194" s="2"/>
    </row>
    <row r="195" spans="1:19">
      <c r="A195" s="2"/>
      <c r="D195" s="2"/>
      <c r="F195" s="2"/>
      <c r="M195" s="2"/>
      <c r="P195" s="2"/>
      <c r="S195" s="2"/>
    </row>
    <row r="196" spans="1:19">
      <c r="A196" s="2"/>
      <c r="D196" s="2"/>
      <c r="F196" s="2"/>
      <c r="M196" s="2"/>
      <c r="P196" s="2"/>
      <c r="S196" s="2"/>
    </row>
    <row r="197" spans="1:19">
      <c r="A197" s="2"/>
      <c r="D197" s="2"/>
      <c r="F197" s="2"/>
      <c r="M197" s="2"/>
      <c r="P197" s="2"/>
      <c r="S197" s="2"/>
    </row>
    <row r="198" spans="1:19">
      <c r="A198" s="2"/>
      <c r="D198" s="2"/>
      <c r="F198" s="2"/>
      <c r="M198" s="2"/>
      <c r="P198" s="2"/>
      <c r="S198" s="2"/>
    </row>
    <row r="199" spans="1:19">
      <c r="A199" s="2"/>
      <c r="D199" s="2"/>
      <c r="F199" s="2"/>
      <c r="M199" s="2"/>
      <c r="P199" s="2"/>
      <c r="S199" s="2"/>
    </row>
    <row r="200" spans="1:19">
      <c r="A200" s="2"/>
      <c r="D200" s="2"/>
      <c r="F200" s="2"/>
      <c r="M200" s="2"/>
      <c r="P200" s="2"/>
      <c r="S200" s="2"/>
    </row>
    <row r="201" spans="1:19">
      <c r="A201" s="2"/>
      <c r="D201" s="2"/>
      <c r="F201" s="2"/>
      <c r="M201" s="2"/>
      <c r="P201" s="2"/>
      <c r="S201" s="2"/>
    </row>
    <row r="202" spans="1:19">
      <c r="A202" s="2"/>
      <c r="D202" s="2"/>
      <c r="F202" s="2"/>
      <c r="M202" s="2"/>
      <c r="P202" s="2"/>
      <c r="S202" s="2"/>
    </row>
    <row r="203" spans="1:19">
      <c r="A203" s="2"/>
      <c r="D203" s="2"/>
      <c r="F203" s="2"/>
      <c r="M203" s="2"/>
      <c r="P203" s="2"/>
      <c r="S203" s="2"/>
    </row>
    <row r="204" spans="1:19">
      <c r="A204" s="2"/>
      <c r="D204" s="2"/>
      <c r="F204" s="2"/>
      <c r="M204" s="2"/>
      <c r="P204" s="2"/>
      <c r="S204" s="2"/>
    </row>
    <row r="205" spans="1:19">
      <c r="A205" s="2"/>
      <c r="D205" s="2"/>
      <c r="F205" s="2"/>
      <c r="M205" s="2"/>
      <c r="P205" s="2"/>
      <c r="S205" s="2"/>
    </row>
    <row r="206" spans="1:19">
      <c r="A206" s="2"/>
      <c r="D206" s="2"/>
      <c r="F206" s="2"/>
      <c r="M206" s="2"/>
      <c r="P206" s="2"/>
      <c r="S206" s="2"/>
    </row>
    <row r="207" spans="1:19">
      <c r="A207" s="2"/>
      <c r="D207" s="2"/>
      <c r="F207" s="2"/>
      <c r="M207" s="2"/>
      <c r="P207" s="2"/>
      <c r="S207" s="2"/>
    </row>
    <row r="208" spans="1:19">
      <c r="A208" s="2"/>
      <c r="D208" s="2"/>
      <c r="F208" s="2"/>
      <c r="M208" s="2"/>
      <c r="P208" s="2"/>
      <c r="S208" s="2"/>
    </row>
    <row r="209" spans="1:19">
      <c r="A209" s="2"/>
      <c r="D209" s="2"/>
      <c r="F209" s="2"/>
      <c r="M209" s="2"/>
      <c r="P209" s="2"/>
      <c r="S209" s="2"/>
    </row>
    <row r="210" spans="1:19">
      <c r="A210" s="2"/>
      <c r="D210" s="2"/>
      <c r="F210" s="2"/>
      <c r="M210" s="2"/>
      <c r="P210" s="2"/>
      <c r="S210" s="2"/>
    </row>
    <row r="211" spans="1:19">
      <c r="A211" s="2"/>
      <c r="D211" s="2"/>
      <c r="F211" s="2"/>
      <c r="M211" s="2"/>
      <c r="P211" s="2"/>
      <c r="S211" s="2"/>
    </row>
    <row r="212" spans="1:19">
      <c r="A212" s="2"/>
      <c r="D212" s="2"/>
      <c r="F212" s="2"/>
      <c r="M212" s="2"/>
      <c r="P212" s="2"/>
      <c r="S212" s="2"/>
    </row>
    <row r="213" spans="1:19">
      <c r="A213" s="2"/>
      <c r="D213" s="2"/>
      <c r="F213" s="2"/>
      <c r="M213" s="2"/>
      <c r="P213" s="2"/>
      <c r="S213" s="2"/>
    </row>
    <row r="214" spans="1:19">
      <c r="A214" s="2"/>
      <c r="D214" s="2"/>
      <c r="F214" s="2"/>
      <c r="M214" s="2"/>
      <c r="P214" s="2"/>
      <c r="S214" s="2"/>
    </row>
    <row r="215" spans="1:19">
      <c r="A215" s="2"/>
      <c r="D215" s="2"/>
      <c r="F215" s="2"/>
      <c r="M215" s="2"/>
      <c r="P215" s="2"/>
      <c r="S215" s="2"/>
    </row>
    <row r="216" spans="1:19">
      <c r="A216" s="2"/>
      <c r="D216" s="2"/>
      <c r="F216" s="2"/>
      <c r="M216" s="2"/>
      <c r="P216" s="2"/>
      <c r="S216" s="2"/>
    </row>
    <row r="217" spans="1:19">
      <c r="A217" s="2"/>
      <c r="D217" s="2"/>
      <c r="F217" s="2"/>
      <c r="M217" s="2"/>
      <c r="P217" s="2"/>
      <c r="S217" s="2"/>
    </row>
    <row r="218" spans="1:19">
      <c r="A218" s="2"/>
      <c r="D218" s="2"/>
      <c r="F218" s="2"/>
      <c r="M218" s="2"/>
      <c r="P218" s="2"/>
      <c r="S218" s="2"/>
    </row>
    <row r="219" spans="1:19">
      <c r="A219" s="2"/>
      <c r="D219" s="2"/>
      <c r="F219" s="2"/>
      <c r="M219" s="2"/>
      <c r="P219" s="2"/>
      <c r="S219" s="2"/>
    </row>
    <row r="220" spans="1:19">
      <c r="A220" s="2"/>
      <c r="D220" s="2"/>
      <c r="F220" s="2"/>
      <c r="M220" s="2"/>
      <c r="P220" s="2"/>
      <c r="S220" s="2"/>
    </row>
    <row r="221" spans="1:19">
      <c r="A221" s="2"/>
      <c r="D221" s="2"/>
      <c r="F221" s="2"/>
      <c r="M221" s="2"/>
      <c r="P221" s="2"/>
      <c r="S221" s="2"/>
    </row>
    <row r="222" spans="1:19">
      <c r="A222" s="2"/>
      <c r="D222" s="2"/>
      <c r="F222" s="2"/>
      <c r="M222" s="2"/>
      <c r="P222" s="2"/>
      <c r="S222" s="2"/>
    </row>
    <row r="223" spans="1:19">
      <c r="A223" s="2"/>
      <c r="D223" s="2"/>
      <c r="F223" s="2"/>
      <c r="M223" s="2"/>
      <c r="P223" s="2"/>
      <c r="S223" s="2"/>
    </row>
    <row r="224" spans="1:19">
      <c r="A224" s="2"/>
      <c r="D224" s="2"/>
      <c r="F224" s="2"/>
      <c r="M224" s="2"/>
      <c r="P224" s="2"/>
      <c r="S224" s="2"/>
    </row>
    <row r="225" spans="1:19">
      <c r="A225" s="2"/>
      <c r="D225" s="2"/>
      <c r="F225" s="2"/>
      <c r="M225" s="2"/>
      <c r="P225" s="2"/>
      <c r="S225" s="2"/>
    </row>
    <row r="226" spans="1:19">
      <c r="A226" s="2"/>
      <c r="D226" s="2"/>
      <c r="F226" s="2"/>
      <c r="M226" s="2"/>
      <c r="P226" s="2"/>
      <c r="S226" s="2"/>
    </row>
    <row r="227" spans="1:19">
      <c r="A227" s="2"/>
      <c r="D227" s="2"/>
      <c r="F227" s="2"/>
      <c r="M227" s="2"/>
      <c r="P227" s="2"/>
      <c r="S227" s="2"/>
    </row>
    <row r="228" spans="1:19">
      <c r="A228" s="2"/>
      <c r="D228" s="2"/>
      <c r="F228" s="2"/>
      <c r="M228" s="2"/>
      <c r="P228" s="2"/>
      <c r="S228" s="2"/>
    </row>
    <row r="229" spans="1:19">
      <c r="A229" s="2"/>
      <c r="D229" s="2"/>
      <c r="F229" s="2"/>
      <c r="M229" s="2"/>
      <c r="P229" s="2"/>
      <c r="S229" s="2"/>
    </row>
    <row r="230" spans="1:19">
      <c r="A230" s="2"/>
      <c r="D230" s="2"/>
      <c r="F230" s="2"/>
      <c r="M230" s="2"/>
      <c r="P230" s="2"/>
      <c r="S230" s="2"/>
    </row>
    <row r="231" spans="1:19">
      <c r="A231" s="2"/>
      <c r="D231" s="2"/>
      <c r="F231" s="2"/>
      <c r="M231" s="2"/>
      <c r="P231" s="2"/>
      <c r="S231" s="2"/>
    </row>
    <row r="232" spans="1:19">
      <c r="A232" s="2"/>
      <c r="D232" s="2"/>
      <c r="F232" s="2"/>
      <c r="M232" s="2"/>
      <c r="P232" s="2"/>
      <c r="S232" s="2"/>
    </row>
    <row r="233" spans="1:19">
      <c r="A233" s="2"/>
      <c r="D233" s="2"/>
      <c r="F233" s="2"/>
      <c r="M233" s="2"/>
      <c r="P233" s="2"/>
      <c r="S233" s="2"/>
    </row>
    <row r="234" spans="1:19">
      <c r="A234" s="2"/>
      <c r="D234" s="2"/>
      <c r="F234" s="2"/>
      <c r="M234" s="2"/>
      <c r="P234" s="2"/>
      <c r="S234" s="2"/>
    </row>
    <row r="235" spans="1:19">
      <c r="A235" s="2"/>
      <c r="D235" s="2"/>
      <c r="F235" s="2"/>
      <c r="M235" s="2"/>
      <c r="P235" s="2"/>
      <c r="S235" s="2"/>
    </row>
    <row r="236" spans="1:19">
      <c r="A236" s="2"/>
      <c r="D236" s="2"/>
      <c r="F236" s="2"/>
      <c r="M236" s="2"/>
      <c r="P236" s="2"/>
      <c r="S236" s="2"/>
    </row>
    <row r="237" spans="1:19">
      <c r="A237" s="2"/>
      <c r="D237" s="2"/>
      <c r="F237" s="2"/>
      <c r="M237" s="2"/>
      <c r="P237" s="2"/>
      <c r="S237" s="2"/>
    </row>
    <row r="238" spans="1:19">
      <c r="A238" s="2"/>
      <c r="D238" s="2"/>
      <c r="F238" s="2"/>
      <c r="M238" s="2"/>
      <c r="P238" s="2"/>
      <c r="S238" s="2"/>
    </row>
    <row r="239" spans="1:19">
      <c r="A239" s="2"/>
      <c r="D239" s="2"/>
      <c r="F239" s="2"/>
      <c r="M239" s="2"/>
      <c r="P239" s="2"/>
      <c r="S239" s="2"/>
    </row>
    <row r="240" spans="1:19">
      <c r="A240" s="2"/>
      <c r="D240" s="2"/>
      <c r="F240" s="2"/>
      <c r="M240" s="2"/>
      <c r="P240" s="2"/>
      <c r="S240" s="2"/>
    </row>
    <row r="241" spans="1:19">
      <c r="A241" s="2"/>
      <c r="D241" s="2"/>
      <c r="F241" s="2"/>
      <c r="M241" s="2"/>
      <c r="P241" s="2"/>
      <c r="S241" s="2"/>
    </row>
    <row r="242" spans="1:19">
      <c r="A242" s="2"/>
      <c r="D242" s="2"/>
      <c r="F242" s="2"/>
      <c r="M242" s="2"/>
      <c r="P242" s="2"/>
      <c r="S242" s="2"/>
    </row>
    <row r="243" spans="1:19">
      <c r="A243" s="2"/>
      <c r="D243" s="2"/>
      <c r="F243" s="2"/>
      <c r="M243" s="2"/>
      <c r="P243" s="2"/>
      <c r="S243" s="2"/>
    </row>
    <row r="244" spans="1:19">
      <c r="A244" s="2"/>
      <c r="D244" s="2"/>
      <c r="F244" s="2"/>
      <c r="M244" s="2"/>
      <c r="P244" s="2"/>
      <c r="S244" s="2"/>
    </row>
    <row r="245" spans="1:19">
      <c r="A245" s="2"/>
      <c r="D245" s="2"/>
      <c r="F245" s="2"/>
      <c r="M245" s="2"/>
      <c r="P245" s="2"/>
      <c r="S245" s="2"/>
    </row>
    <row r="246" spans="1:19">
      <c r="A246" s="2"/>
      <c r="D246" s="2"/>
      <c r="F246" s="2"/>
      <c r="M246" s="2"/>
      <c r="P246" s="2"/>
      <c r="S246" s="2"/>
    </row>
    <row r="247" spans="1:19">
      <c r="A247" s="2"/>
      <c r="D247" s="2"/>
      <c r="F247" s="2"/>
      <c r="M247" s="2"/>
      <c r="P247" s="2"/>
      <c r="S247" s="2"/>
    </row>
    <row r="248" spans="1:19">
      <c r="A248" s="2"/>
      <c r="D248" s="2"/>
      <c r="F248" s="2"/>
      <c r="M248" s="2"/>
      <c r="P248" s="2"/>
      <c r="S248" s="2"/>
    </row>
    <row r="249" spans="1:19">
      <c r="A249" s="2"/>
      <c r="D249" s="2"/>
      <c r="F249" s="2"/>
      <c r="M249" s="2"/>
      <c r="P249" s="2"/>
      <c r="S249" s="2"/>
    </row>
    <row r="250" spans="1:19">
      <c r="A250" s="2"/>
      <c r="D250" s="2"/>
      <c r="F250" s="2"/>
      <c r="M250" s="2"/>
      <c r="P250" s="2"/>
      <c r="S250" s="2"/>
    </row>
    <row r="251" spans="1:19">
      <c r="A251" s="2"/>
      <c r="D251" s="2"/>
      <c r="F251" s="2"/>
      <c r="M251" s="2"/>
      <c r="P251" s="2"/>
      <c r="S251" s="2"/>
    </row>
    <row r="252" spans="1:19">
      <c r="A252" s="2"/>
      <c r="D252" s="2"/>
      <c r="F252" s="2"/>
      <c r="M252" s="2"/>
      <c r="P252" s="2"/>
      <c r="S252" s="2"/>
    </row>
    <row r="253" spans="1:19">
      <c r="A253" s="2"/>
      <c r="D253" s="2"/>
      <c r="F253" s="2"/>
      <c r="M253" s="2"/>
      <c r="P253" s="2"/>
      <c r="S253" s="2"/>
    </row>
    <row r="254" spans="1:19">
      <c r="A254" s="2"/>
      <c r="D254" s="2"/>
      <c r="F254" s="2"/>
      <c r="M254" s="2"/>
      <c r="P254" s="2"/>
      <c r="S254" s="2"/>
    </row>
    <row r="255" spans="1:19">
      <c r="A255" s="2"/>
      <c r="D255" s="2"/>
      <c r="F255" s="2"/>
      <c r="M255" s="2"/>
      <c r="P255" s="2"/>
      <c r="S255" s="2"/>
    </row>
    <row r="256" spans="1:19">
      <c r="A256" s="2"/>
      <c r="D256" s="2"/>
      <c r="F256" s="2"/>
      <c r="M256" s="2"/>
      <c r="P256" s="2"/>
      <c r="S256" s="2"/>
    </row>
    <row r="257" spans="1:19">
      <c r="A257" s="2"/>
      <c r="D257" s="2"/>
      <c r="F257" s="2"/>
      <c r="M257" s="2"/>
      <c r="P257" s="2"/>
      <c r="S257" s="2"/>
    </row>
    <row r="258" spans="1:19">
      <c r="A258" s="2"/>
      <c r="D258" s="2"/>
      <c r="F258" s="2"/>
      <c r="M258" s="2"/>
      <c r="P258" s="2"/>
      <c r="S258" s="2"/>
    </row>
    <row r="259" spans="1:19">
      <c r="A259" s="2"/>
      <c r="D259" s="2"/>
      <c r="F259" s="2"/>
      <c r="M259" s="2"/>
      <c r="P259" s="2"/>
      <c r="S259" s="2"/>
    </row>
    <row r="260" spans="1:19">
      <c r="A260" s="2"/>
      <c r="D260" s="2"/>
      <c r="F260" s="2"/>
      <c r="M260" s="2"/>
      <c r="P260" s="2"/>
      <c r="S260" s="2"/>
    </row>
    <row r="261" spans="1:19">
      <c r="A261" s="2"/>
      <c r="D261" s="2"/>
      <c r="F261" s="2"/>
      <c r="M261" s="2"/>
      <c r="P261" s="2"/>
      <c r="S261" s="2"/>
    </row>
    <row r="262" spans="1:19">
      <c r="A262" s="2"/>
      <c r="D262" s="2"/>
      <c r="F262" s="2"/>
      <c r="M262" s="2"/>
      <c r="P262" s="2"/>
      <c r="S262" s="2"/>
    </row>
    <row r="263" spans="1:19">
      <c r="A263" s="2"/>
      <c r="D263" s="2"/>
      <c r="F263" s="2"/>
      <c r="M263" s="2"/>
      <c r="P263" s="2"/>
      <c r="S263" s="2"/>
    </row>
    <row r="264" spans="1:19">
      <c r="A264" s="2"/>
      <c r="D264" s="2"/>
      <c r="F264" s="2"/>
      <c r="M264" s="2"/>
      <c r="P264" s="2"/>
      <c r="S264" s="2"/>
    </row>
    <row r="265" spans="1:19">
      <c r="A265" s="2"/>
      <c r="D265" s="2"/>
      <c r="F265" s="2"/>
      <c r="M265" s="2"/>
      <c r="P265" s="2"/>
      <c r="S265" s="2"/>
    </row>
    <row r="266" spans="1:19">
      <c r="A266" s="2"/>
      <c r="D266" s="2"/>
      <c r="F266" s="2"/>
      <c r="M266" s="2"/>
      <c r="P266" s="2"/>
      <c r="S266" s="2"/>
    </row>
    <row r="267" spans="1:19">
      <c r="A267" s="2"/>
      <c r="D267" s="2"/>
      <c r="F267" s="2"/>
      <c r="M267" s="2"/>
      <c r="P267" s="2"/>
      <c r="S267" s="2"/>
    </row>
    <row r="268" spans="1:19">
      <c r="A268" s="2"/>
      <c r="D268" s="2"/>
      <c r="F268" s="2"/>
      <c r="M268" s="2"/>
      <c r="P268" s="2"/>
      <c r="S268" s="2"/>
    </row>
    <row r="269" spans="1:19">
      <c r="A269" s="2"/>
      <c r="D269" s="2"/>
      <c r="F269" s="2"/>
      <c r="M269" s="2"/>
      <c r="P269" s="2"/>
      <c r="S269" s="2"/>
    </row>
    <row r="270" spans="1:19">
      <c r="A270" s="2"/>
      <c r="D270" s="2"/>
      <c r="F270" s="2"/>
      <c r="M270" s="2"/>
      <c r="P270" s="2"/>
      <c r="S270" s="2"/>
    </row>
    <row r="271" spans="1:19">
      <c r="A271" s="2"/>
      <c r="D271" s="2"/>
      <c r="F271" s="2"/>
      <c r="M271" s="2"/>
      <c r="P271" s="2"/>
      <c r="S271" s="2"/>
    </row>
    <row r="272" spans="1:19">
      <c r="A272" s="2"/>
      <c r="D272" s="2"/>
      <c r="F272" s="2"/>
      <c r="M272" s="2"/>
      <c r="P272" s="2"/>
      <c r="S272" s="2"/>
    </row>
    <row r="273" spans="1:19">
      <c r="A273" s="2"/>
      <c r="D273" s="2"/>
      <c r="F273" s="2"/>
      <c r="M273" s="2"/>
      <c r="P273" s="2"/>
      <c r="S273" s="2"/>
    </row>
    <row r="274" spans="1:19">
      <c r="A274" s="2"/>
      <c r="D274" s="2"/>
      <c r="F274" s="2"/>
      <c r="M274" s="2"/>
      <c r="P274" s="2"/>
      <c r="S274" s="2"/>
    </row>
    <row r="275" spans="1:19">
      <c r="A275" s="2"/>
      <c r="D275" s="2"/>
      <c r="F275" s="2"/>
      <c r="M275" s="2"/>
      <c r="P275" s="2"/>
      <c r="S275" s="2"/>
    </row>
    <row r="276" spans="1:19">
      <c r="A276" s="2"/>
      <c r="D276" s="2"/>
      <c r="F276" s="2"/>
      <c r="M276" s="2"/>
      <c r="P276" s="2"/>
      <c r="S276" s="2"/>
    </row>
    <row r="277" spans="1:19">
      <c r="A277" s="2"/>
      <c r="D277" s="2"/>
      <c r="F277" s="2"/>
      <c r="M277" s="2"/>
      <c r="P277" s="2"/>
      <c r="S277" s="2"/>
    </row>
    <row r="278" spans="1:19">
      <c r="A278" s="2"/>
      <c r="D278" s="2"/>
      <c r="F278" s="2"/>
      <c r="M278" s="2"/>
      <c r="P278" s="2"/>
      <c r="S278" s="2"/>
    </row>
    <row r="279" spans="1:19">
      <c r="A279" s="2"/>
      <c r="D279" s="2"/>
      <c r="F279" s="2"/>
      <c r="M279" s="2"/>
      <c r="P279" s="2"/>
      <c r="S279" s="2"/>
    </row>
    <row r="280" spans="1:19">
      <c r="A280" s="2"/>
      <c r="D280" s="2"/>
      <c r="F280" s="2"/>
      <c r="M280" s="2"/>
      <c r="P280" s="2"/>
      <c r="S280" s="2"/>
    </row>
    <row r="281" spans="1:19">
      <c r="A281" s="2"/>
      <c r="D281" s="2"/>
      <c r="F281" s="2"/>
      <c r="M281" s="2"/>
      <c r="P281" s="2"/>
      <c r="S281" s="2"/>
    </row>
    <row r="282" spans="1:19">
      <c r="A282" s="2"/>
      <c r="D282" s="2"/>
      <c r="F282" s="2"/>
      <c r="M282" s="2"/>
      <c r="P282" s="2"/>
      <c r="S282" s="2"/>
    </row>
    <row r="283" spans="1:19">
      <c r="A283" s="2"/>
      <c r="D283" s="2"/>
      <c r="F283" s="2"/>
      <c r="M283" s="2"/>
      <c r="P283" s="2"/>
      <c r="S283" s="2"/>
    </row>
    <row r="284" spans="1:19">
      <c r="A284" s="2"/>
      <c r="D284" s="2"/>
      <c r="F284" s="2"/>
      <c r="M284" s="2"/>
      <c r="P284" s="2"/>
      <c r="S284" s="2"/>
    </row>
    <row r="285" spans="1:19">
      <c r="A285" s="2"/>
      <c r="D285" s="2"/>
      <c r="F285" s="2"/>
      <c r="M285" s="2"/>
      <c r="P285" s="2"/>
      <c r="S285" s="2"/>
    </row>
    <row r="286" spans="1:19">
      <c r="A286" s="2"/>
      <c r="D286" s="2"/>
      <c r="F286" s="2"/>
      <c r="M286" s="2"/>
      <c r="P286" s="2"/>
      <c r="S286" s="2"/>
    </row>
    <row r="287" spans="1:19">
      <c r="A287" s="2"/>
      <c r="D287" s="2"/>
      <c r="F287" s="2"/>
      <c r="M287" s="2"/>
      <c r="P287" s="2"/>
      <c r="S287" s="2"/>
    </row>
    <row r="288" spans="1:19">
      <c r="A288" s="2"/>
      <c r="D288" s="2"/>
      <c r="F288" s="2"/>
      <c r="M288" s="2"/>
      <c r="P288" s="2"/>
      <c r="S288" s="2"/>
    </row>
    <row r="289" spans="1:19">
      <c r="A289" s="2"/>
      <c r="D289" s="2"/>
      <c r="F289" s="2"/>
      <c r="M289" s="2"/>
      <c r="P289" s="2"/>
      <c r="S289" s="2"/>
    </row>
    <row r="290" spans="1:19">
      <c r="A290" s="2"/>
      <c r="D290" s="2"/>
      <c r="F290" s="2"/>
      <c r="M290" s="2"/>
      <c r="P290" s="2"/>
      <c r="S290" s="2"/>
    </row>
    <row r="291" spans="1:19">
      <c r="A291" s="2"/>
      <c r="D291" s="2"/>
      <c r="F291" s="2"/>
      <c r="M291" s="2"/>
      <c r="P291" s="2"/>
      <c r="S291" s="2"/>
    </row>
    <row r="292" spans="1:19">
      <c r="A292" s="2"/>
      <c r="D292" s="2"/>
      <c r="F292" s="2"/>
      <c r="M292" s="2"/>
      <c r="P292" s="2"/>
      <c r="S292" s="2"/>
    </row>
    <row r="293" spans="1:19">
      <c r="A293" s="2"/>
      <c r="D293" s="2"/>
      <c r="F293" s="2"/>
      <c r="M293" s="2"/>
      <c r="P293" s="2"/>
      <c r="S293" s="2"/>
    </row>
    <row r="294" spans="1:19">
      <c r="A294" s="2"/>
      <c r="D294" s="2"/>
      <c r="F294" s="2"/>
      <c r="M294" s="2"/>
      <c r="P294" s="2"/>
      <c r="S294" s="2"/>
    </row>
    <row r="295" spans="1:19">
      <c r="A295" s="2"/>
      <c r="D295" s="2"/>
      <c r="F295" s="2"/>
      <c r="M295" s="2"/>
      <c r="P295" s="2"/>
      <c r="S295" s="2"/>
    </row>
    <row r="296" spans="1:19">
      <c r="A296" s="2"/>
      <c r="D296" s="2"/>
      <c r="F296" s="2"/>
      <c r="M296" s="2"/>
      <c r="P296" s="2"/>
      <c r="S296" s="2"/>
    </row>
    <row r="297" spans="1:19">
      <c r="A297" s="2"/>
      <c r="D297" s="2"/>
      <c r="F297" s="2"/>
      <c r="M297" s="2"/>
      <c r="P297" s="2"/>
      <c r="S297" s="2"/>
    </row>
    <row r="298" spans="1:19">
      <c r="A298" s="2"/>
      <c r="D298" s="2"/>
      <c r="F298" s="2"/>
      <c r="M298" s="2"/>
      <c r="P298" s="2"/>
      <c r="S298" s="2"/>
    </row>
    <row r="299" spans="1:19">
      <c r="A299" s="2"/>
      <c r="D299" s="2"/>
      <c r="F299" s="2"/>
      <c r="M299" s="2"/>
      <c r="P299" s="2"/>
      <c r="S299" s="2"/>
    </row>
    <row r="300" spans="1:19">
      <c r="A300" s="2"/>
      <c r="D300" s="2"/>
      <c r="F300" s="2"/>
      <c r="M300" s="2"/>
      <c r="P300" s="2"/>
      <c r="S300" s="2"/>
    </row>
    <row r="301" spans="1:19">
      <c r="A301" s="2"/>
      <c r="D301" s="2"/>
      <c r="F301" s="2"/>
      <c r="M301" s="2"/>
      <c r="P301" s="2"/>
      <c r="S301" s="2"/>
    </row>
    <row r="302" spans="1:19">
      <c r="A302" s="2"/>
      <c r="D302" s="2"/>
      <c r="F302" s="2"/>
      <c r="M302" s="2"/>
      <c r="P302" s="2"/>
      <c r="S302" s="2"/>
    </row>
    <row r="303" spans="1:19">
      <c r="A303" s="2"/>
      <c r="D303" s="2"/>
      <c r="F303" s="2"/>
      <c r="M303" s="2"/>
      <c r="P303" s="2"/>
      <c r="S303" s="2"/>
    </row>
    <row r="304" spans="1:19">
      <c r="A304" s="2"/>
      <c r="D304" s="2"/>
      <c r="F304" s="2"/>
      <c r="M304" s="2"/>
      <c r="P304" s="2"/>
      <c r="S304" s="2"/>
    </row>
    <row r="305" spans="1:19">
      <c r="A305" s="2"/>
      <c r="D305" s="2"/>
      <c r="F305" s="2"/>
      <c r="M305" s="2"/>
      <c r="P305" s="2"/>
      <c r="S305" s="2"/>
    </row>
    <row r="306" spans="1:19">
      <c r="A306" s="2"/>
      <c r="D306" s="2"/>
      <c r="F306" s="2"/>
      <c r="M306" s="2"/>
      <c r="P306" s="2"/>
      <c r="S306" s="2"/>
    </row>
    <row r="307" spans="1:19">
      <c r="A307" s="2"/>
      <c r="D307" s="2"/>
      <c r="F307" s="2"/>
      <c r="M307" s="2"/>
      <c r="P307" s="2"/>
      <c r="S307" s="2"/>
    </row>
    <row r="308" spans="1:19">
      <c r="A308" s="2"/>
      <c r="D308" s="2"/>
      <c r="F308" s="2"/>
      <c r="M308" s="2"/>
      <c r="P308" s="2"/>
      <c r="S308" s="2"/>
    </row>
    <row r="309" spans="1:19">
      <c r="A309" s="2"/>
      <c r="D309" s="2"/>
      <c r="F309" s="2"/>
      <c r="M309" s="2"/>
      <c r="P309" s="2"/>
      <c r="S309" s="2"/>
    </row>
    <row r="310" spans="1:19">
      <c r="A310" s="2"/>
      <c r="D310" s="2"/>
      <c r="F310" s="2"/>
      <c r="M310" s="2"/>
      <c r="P310" s="2"/>
      <c r="S310" s="2"/>
    </row>
    <row r="311" spans="1:19">
      <c r="A311" s="2"/>
      <c r="D311" s="2"/>
      <c r="F311" s="2"/>
      <c r="M311" s="2"/>
      <c r="P311" s="2"/>
      <c r="S311" s="2"/>
    </row>
    <row r="312" spans="1:19">
      <c r="A312" s="2"/>
      <c r="D312" s="2"/>
      <c r="F312" s="2"/>
      <c r="M312" s="2"/>
      <c r="P312" s="2"/>
      <c r="S312" s="2"/>
    </row>
    <row r="313" spans="1:19">
      <c r="A313" s="2"/>
      <c r="D313" s="2"/>
      <c r="F313" s="2"/>
      <c r="M313" s="2"/>
      <c r="P313" s="2"/>
      <c r="S313" s="2"/>
    </row>
    <row r="314" spans="1:19">
      <c r="A314" s="2"/>
      <c r="D314" s="2"/>
      <c r="F314" s="2"/>
      <c r="M314" s="2"/>
      <c r="P314" s="2"/>
      <c r="S314" s="2"/>
    </row>
    <row r="315" spans="1:19">
      <c r="A315" s="2"/>
      <c r="D315" s="2"/>
      <c r="F315" s="2"/>
      <c r="M315" s="2"/>
      <c r="P315" s="2"/>
      <c r="S315" s="2"/>
    </row>
    <row r="316" spans="1:19">
      <c r="A316" s="2"/>
      <c r="D316" s="2"/>
      <c r="F316" s="2"/>
      <c r="M316" s="2"/>
      <c r="P316" s="2"/>
      <c r="S316" s="2"/>
    </row>
    <row r="317" spans="1:19">
      <c r="A317" s="2"/>
      <c r="D317" s="2"/>
      <c r="F317" s="2"/>
      <c r="M317" s="2"/>
      <c r="P317" s="2"/>
      <c r="S317" s="2"/>
    </row>
    <row r="318" spans="1:19">
      <c r="A318" s="2"/>
      <c r="D318" s="2"/>
      <c r="F318" s="2"/>
      <c r="M318" s="2"/>
      <c r="P318" s="2"/>
      <c r="S318" s="2"/>
    </row>
    <row r="319" spans="1:19">
      <c r="A319" s="2"/>
      <c r="D319" s="2"/>
      <c r="F319" s="2"/>
      <c r="M319" s="2"/>
      <c r="P319" s="2"/>
      <c r="S319" s="2"/>
    </row>
    <row r="320" spans="1:19">
      <c r="A320" s="2"/>
      <c r="D320" s="2"/>
      <c r="F320" s="2"/>
      <c r="M320" s="2"/>
      <c r="P320" s="2"/>
      <c r="S320" s="2"/>
    </row>
    <row r="321" spans="1:19">
      <c r="A321" s="2"/>
      <c r="D321" s="2"/>
      <c r="F321" s="2"/>
      <c r="M321" s="2"/>
      <c r="P321" s="2"/>
      <c r="S321" s="2"/>
    </row>
    <row r="322" spans="1:19">
      <c r="A322" s="2"/>
      <c r="D322" s="2"/>
      <c r="F322" s="2"/>
      <c r="M322" s="2"/>
      <c r="P322" s="2"/>
      <c r="S322" s="2"/>
    </row>
    <row r="323" spans="1:19">
      <c r="A323" s="2"/>
      <c r="D323" s="2"/>
      <c r="F323" s="2"/>
      <c r="M323" s="2"/>
      <c r="P323" s="2"/>
      <c r="S323" s="2"/>
    </row>
    <row r="324" spans="1:19">
      <c r="A324" s="2"/>
      <c r="D324" s="2"/>
      <c r="F324" s="2"/>
      <c r="M324" s="2"/>
      <c r="P324" s="2"/>
      <c r="S324" s="2"/>
    </row>
    <row r="325" spans="1:19">
      <c r="A325" s="2"/>
      <c r="D325" s="2"/>
      <c r="F325" s="2"/>
      <c r="M325" s="2"/>
      <c r="P325" s="2"/>
      <c r="S325" s="2"/>
    </row>
    <row r="326" spans="1:19">
      <c r="A326" s="2"/>
      <c r="D326" s="2"/>
      <c r="F326" s="2"/>
      <c r="M326" s="2"/>
      <c r="P326" s="2"/>
      <c r="S326" s="2"/>
    </row>
    <row r="327" spans="1:19">
      <c r="A327" s="2"/>
      <c r="D327" s="2"/>
      <c r="F327" s="2"/>
      <c r="M327" s="2"/>
      <c r="P327" s="2"/>
      <c r="S327" s="2"/>
    </row>
    <row r="328" spans="1:19">
      <c r="A328" s="2"/>
      <c r="D328" s="2"/>
      <c r="F328" s="2"/>
      <c r="M328" s="2"/>
      <c r="P328" s="2"/>
      <c r="S328" s="2"/>
    </row>
    <row r="329" spans="1:19">
      <c r="A329" s="2"/>
      <c r="D329" s="2"/>
      <c r="F329" s="2"/>
      <c r="M329" s="2"/>
      <c r="P329" s="2"/>
      <c r="S329" s="2"/>
    </row>
    <row r="330" spans="1:19">
      <c r="A330" s="2"/>
      <c r="D330" s="2"/>
      <c r="F330" s="2"/>
      <c r="M330" s="2"/>
      <c r="P330" s="2"/>
      <c r="S330" s="2"/>
    </row>
    <row r="331" spans="1:19">
      <c r="A331" s="2"/>
      <c r="D331" s="2"/>
      <c r="F331" s="2"/>
      <c r="M331" s="2"/>
      <c r="P331" s="2"/>
      <c r="S331" s="2"/>
    </row>
    <row r="332" spans="1:19">
      <c r="A332" s="2"/>
      <c r="D332" s="2"/>
      <c r="F332" s="2"/>
      <c r="M332" s="2"/>
      <c r="P332" s="2"/>
      <c r="S332" s="2"/>
    </row>
    <row r="333" spans="1:19">
      <c r="A333" s="2"/>
      <c r="D333" s="2"/>
      <c r="F333" s="2"/>
      <c r="M333" s="2"/>
      <c r="P333" s="2"/>
      <c r="S333" s="2"/>
    </row>
    <row r="334" spans="1:19">
      <c r="A334" s="2"/>
      <c r="D334" s="2"/>
      <c r="F334" s="2"/>
      <c r="M334" s="2"/>
      <c r="P334" s="2"/>
      <c r="S334" s="2"/>
    </row>
    <row r="335" spans="1:19">
      <c r="A335" s="2"/>
      <c r="D335" s="2"/>
      <c r="F335" s="2"/>
      <c r="M335" s="2"/>
      <c r="P335" s="2"/>
      <c r="S335" s="2"/>
    </row>
    <row r="336" spans="1:19">
      <c r="A336" s="2"/>
      <c r="D336" s="2"/>
      <c r="F336" s="2"/>
      <c r="M336" s="2"/>
      <c r="P336" s="2"/>
      <c r="S336" s="2"/>
    </row>
    <row r="337" spans="1:19">
      <c r="A337" s="2"/>
      <c r="D337" s="2"/>
      <c r="F337" s="2"/>
      <c r="M337" s="2"/>
      <c r="P337" s="2"/>
      <c r="S337" s="2"/>
    </row>
    <row r="338" spans="1:19">
      <c r="A338" s="2"/>
      <c r="D338" s="2"/>
      <c r="F338" s="2"/>
      <c r="M338" s="2"/>
      <c r="P338" s="2"/>
      <c r="S338" s="2"/>
    </row>
    <row r="339" spans="1:19">
      <c r="A339" s="2"/>
      <c r="D339" s="2"/>
      <c r="F339" s="2"/>
      <c r="M339" s="2"/>
      <c r="P339" s="2"/>
      <c r="S339" s="2"/>
    </row>
    <row r="340" spans="1:19">
      <c r="A340" s="2"/>
      <c r="D340" s="2"/>
      <c r="F340" s="2"/>
      <c r="M340" s="2"/>
      <c r="P340" s="2"/>
      <c r="S340" s="2"/>
    </row>
    <row r="341" spans="1:19">
      <c r="A341" s="2"/>
      <c r="D341" s="2"/>
      <c r="F341" s="2"/>
      <c r="M341" s="2"/>
      <c r="P341" s="2"/>
      <c r="S341" s="2"/>
    </row>
    <row r="342" spans="1:19">
      <c r="A342" s="2"/>
      <c r="D342" s="2"/>
      <c r="F342" s="2"/>
      <c r="M342" s="2"/>
      <c r="P342" s="2"/>
      <c r="S342" s="2"/>
    </row>
    <row r="343" spans="1:19">
      <c r="A343" s="2"/>
      <c r="D343" s="2"/>
      <c r="F343" s="2"/>
      <c r="M343" s="2"/>
      <c r="P343" s="2"/>
      <c r="S343" s="2"/>
    </row>
    <row r="344" spans="1:19">
      <c r="A344" s="2"/>
      <c r="D344" s="2"/>
      <c r="F344" s="2"/>
      <c r="M344" s="2"/>
      <c r="P344" s="2"/>
      <c r="S344" s="2"/>
    </row>
    <row r="345" spans="1:19">
      <c r="A345" s="2"/>
      <c r="D345" s="2"/>
      <c r="F345" s="2"/>
      <c r="M345" s="2"/>
      <c r="P345" s="2"/>
      <c r="S345" s="2"/>
    </row>
    <row r="346" spans="1:19">
      <c r="A346" s="2"/>
      <c r="D346" s="2"/>
      <c r="F346" s="2"/>
      <c r="M346" s="2"/>
      <c r="P346" s="2"/>
      <c r="S346" s="2"/>
    </row>
    <row r="347" spans="1:19">
      <c r="A347" s="2"/>
      <c r="D347" s="2"/>
      <c r="F347" s="2"/>
      <c r="M347" s="2"/>
      <c r="P347" s="2"/>
      <c r="S347" s="2"/>
    </row>
    <row r="348" spans="1:19">
      <c r="A348" s="2"/>
      <c r="D348" s="2"/>
      <c r="F348" s="2"/>
      <c r="M348" s="2"/>
      <c r="P348" s="2"/>
      <c r="S348" s="2"/>
    </row>
  </sheetData>
  <autoFilter ref="A6:AD75">
    <filterColumn colId="2">
      <filters>
        <filter val="4.1 რეგიონის საგზაო ინფრასტრუქტურის  მათ შორის ადგილობრივი და შიდასასოფლო გზების სრული რეაბილიტაცია და რეგულარული მოვლის უზრუნველყოფა"/>
        <filter val="4.1 რეგიონის საგზაო ინფრასტრუქტურის, მათ შორის ადგილობრივი და შიდასასოფლო გზების სრული რეაბილიტაცია"/>
      </filters>
    </filterColumn>
  </autoFilter>
  <mergeCells count="20">
    <mergeCell ref="B112:E112"/>
    <mergeCell ref="T1:T4"/>
    <mergeCell ref="U1:U4"/>
    <mergeCell ref="G2:J2"/>
    <mergeCell ref="V2:V4"/>
    <mergeCell ref="G3:G4"/>
    <mergeCell ref="H3:H4"/>
    <mergeCell ref="I3:I4"/>
    <mergeCell ref="J3:J4"/>
    <mergeCell ref="K3:M3"/>
    <mergeCell ref="N3:P3"/>
    <mergeCell ref="Q3:S3"/>
    <mergeCell ref="G1:J1"/>
    <mergeCell ref="K1:S2"/>
    <mergeCell ref="F1:F4"/>
    <mergeCell ref="A1:A4"/>
    <mergeCell ref="B1:B4"/>
    <mergeCell ref="C1:C4"/>
    <mergeCell ref="D1:D4"/>
    <mergeCell ref="E1:E4"/>
  </mergeCells>
  <printOptions horizontalCentered="1"/>
  <pageMargins left="0" right="0" top="0" bottom="0" header="0.31496062992125984" footer="0.31496062992125984"/>
  <pageSetup paperSize="9" scale="55" orientation="landscape" horizontalDpi="300" verticalDpi="300" r:id="rId1"/>
  <ignoredErrors>
    <ignoredError sqref="P1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topLeftCell="C1" zoomScale="85" zoomScaleNormal="85" workbookViewId="0">
      <pane ySplit="4" topLeftCell="A31" activePane="bottomLeft" state="frozen"/>
      <selection pane="bottomLeft" activeCell="D34" sqref="D34"/>
    </sheetView>
  </sheetViews>
  <sheetFormatPr defaultRowHeight="15"/>
  <cols>
    <col min="1" max="1" width="9.140625" style="139"/>
    <col min="2" max="2" width="17.7109375" style="21" customWidth="1"/>
    <col min="3" max="3" width="19.5703125" style="21" customWidth="1"/>
    <col min="4" max="4" width="42.7109375" style="21" customWidth="1"/>
    <col min="5" max="5" width="37.140625" style="21" customWidth="1"/>
    <col min="6" max="6" width="13.42578125" style="21" customWidth="1"/>
    <col min="7" max="7" width="18.85546875" style="21" customWidth="1"/>
    <col min="8" max="8" width="17.28515625" style="21" customWidth="1"/>
    <col min="9" max="12" width="9.140625" style="21" customWidth="1"/>
    <col min="13" max="13" width="12.5703125" style="21" customWidth="1"/>
    <col min="14" max="15" width="9.140625" style="21" customWidth="1"/>
    <col min="16" max="16" width="12.7109375" style="21" customWidth="1"/>
    <col min="17" max="18" width="9.140625" style="21"/>
    <col min="19" max="19" width="11.7109375" style="21" customWidth="1"/>
    <col min="20" max="20" width="9.140625" style="21"/>
    <col min="21" max="21" width="9.140625" style="21" customWidth="1"/>
    <col min="22" max="22" width="38.28515625" style="21" customWidth="1"/>
    <col min="23" max="16384" width="9.140625" style="21"/>
  </cols>
  <sheetData>
    <row r="1" spans="1:22" ht="30" customHeight="1">
      <c r="A1" s="342" t="s">
        <v>0</v>
      </c>
      <c r="B1" s="314" t="s">
        <v>41</v>
      </c>
      <c r="C1" s="314" t="s">
        <v>42</v>
      </c>
      <c r="D1" s="314" t="s">
        <v>43</v>
      </c>
      <c r="E1" s="314" t="s">
        <v>44</v>
      </c>
      <c r="F1" s="339" t="s">
        <v>45</v>
      </c>
      <c r="G1" s="332">
        <v>6</v>
      </c>
      <c r="H1" s="333"/>
      <c r="I1" s="333"/>
      <c r="J1" s="334"/>
      <c r="K1" s="335" t="s">
        <v>74</v>
      </c>
      <c r="L1" s="336"/>
      <c r="M1" s="336"/>
      <c r="N1" s="336"/>
      <c r="O1" s="336"/>
      <c r="P1" s="336"/>
      <c r="Q1" s="336"/>
      <c r="R1" s="336"/>
      <c r="S1" s="336"/>
      <c r="T1" s="343" t="s">
        <v>50</v>
      </c>
      <c r="U1" s="343" t="s">
        <v>51</v>
      </c>
      <c r="V1" s="278">
        <v>10</v>
      </c>
    </row>
    <row r="2" spans="1:22" ht="15.75" customHeight="1">
      <c r="A2" s="342"/>
      <c r="B2" s="315"/>
      <c r="C2" s="315"/>
      <c r="D2" s="315"/>
      <c r="E2" s="315"/>
      <c r="F2" s="315"/>
      <c r="G2" s="342" t="s">
        <v>46</v>
      </c>
      <c r="H2" s="342"/>
      <c r="I2" s="342"/>
      <c r="J2" s="342"/>
      <c r="K2" s="337"/>
      <c r="L2" s="338"/>
      <c r="M2" s="338"/>
      <c r="N2" s="338"/>
      <c r="O2" s="338"/>
      <c r="P2" s="338"/>
      <c r="Q2" s="338"/>
      <c r="R2" s="338"/>
      <c r="S2" s="338"/>
      <c r="T2" s="343"/>
      <c r="U2" s="343"/>
      <c r="V2" s="344" t="s">
        <v>52</v>
      </c>
    </row>
    <row r="3" spans="1:22">
      <c r="A3" s="342"/>
      <c r="B3" s="315"/>
      <c r="C3" s="315"/>
      <c r="D3" s="315"/>
      <c r="E3" s="315"/>
      <c r="F3" s="315"/>
      <c r="G3" s="346" t="s">
        <v>47</v>
      </c>
      <c r="H3" s="343" t="s">
        <v>48</v>
      </c>
      <c r="I3" s="346" t="s">
        <v>49</v>
      </c>
      <c r="J3" s="343" t="s">
        <v>1</v>
      </c>
      <c r="K3" s="331">
        <v>2018</v>
      </c>
      <c r="L3" s="331"/>
      <c r="M3" s="331"/>
      <c r="N3" s="331">
        <v>2019</v>
      </c>
      <c r="O3" s="331"/>
      <c r="P3" s="331"/>
      <c r="Q3" s="331">
        <v>2020</v>
      </c>
      <c r="R3" s="331"/>
      <c r="S3" s="331"/>
      <c r="T3" s="343"/>
      <c r="U3" s="343"/>
      <c r="V3" s="345"/>
    </row>
    <row r="4" spans="1:22" ht="57.75">
      <c r="A4" s="342"/>
      <c r="B4" s="316"/>
      <c r="C4" s="316"/>
      <c r="D4" s="316"/>
      <c r="E4" s="316"/>
      <c r="F4" s="316"/>
      <c r="G4" s="343"/>
      <c r="H4" s="343"/>
      <c r="I4" s="343"/>
      <c r="J4" s="343"/>
      <c r="K4" s="279" t="s">
        <v>2</v>
      </c>
      <c r="L4" s="279" t="s">
        <v>3</v>
      </c>
      <c r="M4" s="279" t="s">
        <v>4</v>
      </c>
      <c r="N4" s="279" t="s">
        <v>2</v>
      </c>
      <c r="O4" s="279" t="s">
        <v>3</v>
      </c>
      <c r="P4" s="279" t="s">
        <v>4</v>
      </c>
      <c r="Q4" s="279" t="s">
        <v>2</v>
      </c>
      <c r="R4" s="279" t="s">
        <v>5</v>
      </c>
      <c r="S4" s="279" t="s">
        <v>4</v>
      </c>
      <c r="T4" s="343"/>
      <c r="U4" s="343"/>
      <c r="V4" s="345"/>
    </row>
    <row r="5" spans="1:22">
      <c r="A5" s="1"/>
      <c r="B5" s="1">
        <v>1</v>
      </c>
      <c r="C5" s="1">
        <v>2</v>
      </c>
      <c r="D5" s="1">
        <v>3</v>
      </c>
      <c r="E5" s="1">
        <v>4</v>
      </c>
      <c r="F5" s="1">
        <v>5</v>
      </c>
      <c r="G5" s="1">
        <v>6.1</v>
      </c>
      <c r="H5" s="1">
        <v>6.2</v>
      </c>
      <c r="I5" s="1">
        <v>6.2</v>
      </c>
      <c r="J5" s="1">
        <v>6.3</v>
      </c>
      <c r="K5" s="1" t="s">
        <v>6</v>
      </c>
      <c r="L5" s="1" t="s">
        <v>7</v>
      </c>
      <c r="M5" s="1" t="s">
        <v>8</v>
      </c>
      <c r="N5" s="1" t="s">
        <v>9</v>
      </c>
      <c r="O5" s="1" t="s">
        <v>10</v>
      </c>
      <c r="P5" s="1" t="s">
        <v>11</v>
      </c>
      <c r="Q5" s="1" t="s">
        <v>12</v>
      </c>
      <c r="R5" s="1" t="s">
        <v>13</v>
      </c>
      <c r="S5" s="1" t="s">
        <v>14</v>
      </c>
      <c r="T5" s="1">
        <v>8</v>
      </c>
      <c r="U5" s="1">
        <v>9</v>
      </c>
      <c r="V5" s="1">
        <v>10</v>
      </c>
    </row>
    <row r="6" spans="1:22" ht="15" customHeight="1">
      <c r="A6" s="280" t="s">
        <v>220</v>
      </c>
      <c r="B6" s="281"/>
      <c r="C6" s="281"/>
      <c r="D6" s="281"/>
      <c r="E6" s="281"/>
      <c r="F6" s="281"/>
      <c r="G6" s="281"/>
      <c r="H6" s="281"/>
      <c r="I6" s="281"/>
      <c r="J6" s="281"/>
      <c r="K6" s="281"/>
      <c r="L6" s="281"/>
      <c r="M6" s="281"/>
      <c r="N6" s="281"/>
      <c r="O6" s="281"/>
      <c r="P6" s="281"/>
      <c r="Q6" s="281"/>
      <c r="R6" s="281"/>
      <c r="S6" s="281"/>
      <c r="T6" s="281"/>
      <c r="U6" s="281"/>
      <c r="V6" s="288"/>
    </row>
    <row r="7" spans="1:22" ht="67.5">
      <c r="A7" s="4">
        <v>1</v>
      </c>
      <c r="B7" s="126" t="s">
        <v>67</v>
      </c>
      <c r="C7" s="127" t="s">
        <v>68</v>
      </c>
      <c r="D7" s="54" t="s">
        <v>177</v>
      </c>
      <c r="E7" s="54" t="s">
        <v>126</v>
      </c>
      <c r="F7" s="56" t="s">
        <v>112</v>
      </c>
      <c r="G7" s="103">
        <f>SUM(M7+P7+S7)</f>
        <v>498326</v>
      </c>
      <c r="H7" s="22"/>
      <c r="I7" s="22"/>
      <c r="J7" s="22"/>
      <c r="K7" s="66" t="s">
        <v>228</v>
      </c>
      <c r="L7" s="66" t="s">
        <v>30</v>
      </c>
      <c r="M7" s="60">
        <v>498326</v>
      </c>
      <c r="N7" s="58"/>
      <c r="O7" s="62"/>
      <c r="P7" s="41"/>
      <c r="Q7" s="22"/>
      <c r="R7" s="22"/>
      <c r="S7" s="60"/>
      <c r="T7" s="55" t="s">
        <v>239</v>
      </c>
      <c r="U7" s="61"/>
      <c r="V7" s="63"/>
    </row>
    <row r="8" spans="1:22" ht="135.75">
      <c r="A8" s="4">
        <v>2</v>
      </c>
      <c r="B8" s="126" t="s">
        <v>67</v>
      </c>
      <c r="C8" s="127" t="s">
        <v>68</v>
      </c>
      <c r="D8" s="54" t="s">
        <v>730</v>
      </c>
      <c r="E8" s="54" t="s">
        <v>729</v>
      </c>
      <c r="F8" s="59" t="s">
        <v>72</v>
      </c>
      <c r="G8" s="103">
        <f t="shared" ref="G8:G55" si="0">SUM(M8+P8+S8)</f>
        <v>511372</v>
      </c>
      <c r="H8" s="22"/>
      <c r="I8" s="22"/>
      <c r="J8" s="22"/>
      <c r="K8" s="66" t="s">
        <v>227</v>
      </c>
      <c r="L8" s="66" t="s">
        <v>228</v>
      </c>
      <c r="M8" s="60">
        <v>311372</v>
      </c>
      <c r="N8" s="66" t="s">
        <v>225</v>
      </c>
      <c r="O8" s="66" t="s">
        <v>226</v>
      </c>
      <c r="P8" s="41">
        <v>200000</v>
      </c>
      <c r="Q8" s="22"/>
      <c r="R8" s="22"/>
      <c r="S8" s="60"/>
      <c r="T8" s="55" t="s">
        <v>239</v>
      </c>
      <c r="U8" s="122"/>
      <c r="V8" s="128" t="s">
        <v>330</v>
      </c>
    </row>
    <row r="9" spans="1:22" ht="107.25">
      <c r="A9" s="4">
        <v>3</v>
      </c>
      <c r="B9" s="53" t="s">
        <v>63</v>
      </c>
      <c r="C9" s="126" t="s">
        <v>64</v>
      </c>
      <c r="D9" s="54" t="s">
        <v>145</v>
      </c>
      <c r="E9" s="54" t="s">
        <v>65</v>
      </c>
      <c r="F9" s="56" t="s">
        <v>112</v>
      </c>
      <c r="G9" s="103">
        <f t="shared" si="0"/>
        <v>185943</v>
      </c>
      <c r="H9" s="22"/>
      <c r="I9" s="22"/>
      <c r="J9" s="22"/>
      <c r="K9" s="66" t="s">
        <v>228</v>
      </c>
      <c r="L9" s="66" t="s">
        <v>30</v>
      </c>
      <c r="M9" s="60">
        <v>185943</v>
      </c>
      <c r="N9" s="66"/>
      <c r="O9" s="66"/>
      <c r="P9" s="41"/>
      <c r="Q9" s="22"/>
      <c r="R9" s="22"/>
      <c r="S9" s="60"/>
      <c r="T9" s="55" t="s">
        <v>239</v>
      </c>
      <c r="U9" s="61"/>
      <c r="V9" s="128"/>
    </row>
    <row r="10" spans="1:22" ht="135">
      <c r="A10" s="4">
        <v>4</v>
      </c>
      <c r="B10" s="53" t="s">
        <v>21</v>
      </c>
      <c r="C10" s="65" t="s">
        <v>22</v>
      </c>
      <c r="D10" s="54" t="s">
        <v>146</v>
      </c>
      <c r="E10" s="54" t="s">
        <v>147</v>
      </c>
      <c r="F10" s="56" t="s">
        <v>112</v>
      </c>
      <c r="G10" s="103">
        <f t="shared" si="0"/>
        <v>119994</v>
      </c>
      <c r="H10" s="22"/>
      <c r="I10" s="22"/>
      <c r="J10" s="22"/>
      <c r="K10" s="66" t="s">
        <v>18</v>
      </c>
      <c r="L10" s="66" t="s">
        <v>226</v>
      </c>
      <c r="M10" s="60">
        <v>119994</v>
      </c>
      <c r="N10" s="66"/>
      <c r="O10" s="66"/>
      <c r="P10" s="41"/>
      <c r="Q10" s="22"/>
      <c r="R10" s="22"/>
      <c r="S10" s="60"/>
      <c r="T10" s="55" t="s">
        <v>239</v>
      </c>
      <c r="U10" s="61"/>
      <c r="V10" s="129"/>
    </row>
    <row r="11" spans="1:22" ht="102" customHeight="1">
      <c r="A11" s="4">
        <v>5</v>
      </c>
      <c r="B11" s="59" t="s">
        <v>69</v>
      </c>
      <c r="C11" s="59" t="s">
        <v>66</v>
      </c>
      <c r="D11" s="54" t="s">
        <v>193</v>
      </c>
      <c r="E11" s="57" t="s">
        <v>194</v>
      </c>
      <c r="F11" s="56" t="s">
        <v>112</v>
      </c>
      <c r="G11" s="103">
        <f t="shared" si="0"/>
        <v>119981</v>
      </c>
      <c r="H11" s="22"/>
      <c r="I11" s="22"/>
      <c r="J11" s="22"/>
      <c r="K11" s="66" t="s">
        <v>225</v>
      </c>
      <c r="L11" s="66" t="s">
        <v>228</v>
      </c>
      <c r="M11" s="60">
        <v>119981</v>
      </c>
      <c r="N11" s="66"/>
      <c r="O11" s="66"/>
      <c r="P11" s="41"/>
      <c r="Q11" s="22"/>
      <c r="R11" s="22"/>
      <c r="S11" s="60"/>
      <c r="T11" s="55" t="s">
        <v>239</v>
      </c>
      <c r="U11" s="61"/>
      <c r="V11" s="128"/>
    </row>
    <row r="12" spans="1:22" ht="102" customHeight="1">
      <c r="A12" s="4">
        <v>6</v>
      </c>
      <c r="B12" s="59" t="s">
        <v>38</v>
      </c>
      <c r="C12" s="97" t="s">
        <v>123</v>
      </c>
      <c r="D12" s="54" t="s">
        <v>142</v>
      </c>
      <c r="E12" s="54" t="s">
        <v>143</v>
      </c>
      <c r="F12" s="56" t="s">
        <v>112</v>
      </c>
      <c r="G12" s="103">
        <f t="shared" si="0"/>
        <v>322504</v>
      </c>
      <c r="H12" s="22"/>
      <c r="I12" s="22"/>
      <c r="J12" s="22"/>
      <c r="K12" s="66" t="s">
        <v>225</v>
      </c>
      <c r="L12" s="66" t="s">
        <v>226</v>
      </c>
      <c r="M12" s="60">
        <v>322504</v>
      </c>
      <c r="N12" s="66"/>
      <c r="O12" s="66"/>
      <c r="P12" s="41"/>
      <c r="Q12" s="22"/>
      <c r="R12" s="22"/>
      <c r="S12" s="60"/>
      <c r="T12" s="55" t="s">
        <v>239</v>
      </c>
      <c r="U12" s="61"/>
      <c r="V12" s="63"/>
    </row>
    <row r="13" spans="1:22" ht="102" customHeight="1">
      <c r="A13" s="4">
        <v>7</v>
      </c>
      <c r="B13" s="64" t="s">
        <v>70</v>
      </c>
      <c r="C13" s="65" t="s">
        <v>71</v>
      </c>
      <c r="D13" s="54" t="s">
        <v>211</v>
      </c>
      <c r="E13" s="54" t="s">
        <v>212</v>
      </c>
      <c r="F13" s="56" t="s">
        <v>112</v>
      </c>
      <c r="G13" s="103">
        <f t="shared" ref="G13" si="1">SUM(M13+P13+S13)</f>
        <v>72306</v>
      </c>
      <c r="H13" s="22"/>
      <c r="I13" s="22"/>
      <c r="J13" s="22"/>
      <c r="K13" s="66" t="s">
        <v>228</v>
      </c>
      <c r="L13" s="66" t="s">
        <v>222</v>
      </c>
      <c r="M13" s="60">
        <v>72306</v>
      </c>
      <c r="N13" s="66"/>
      <c r="O13" s="66"/>
      <c r="P13" s="41"/>
      <c r="Q13" s="22"/>
      <c r="R13" s="22"/>
      <c r="S13" s="60"/>
      <c r="T13" s="55" t="s">
        <v>239</v>
      </c>
      <c r="U13" s="61"/>
      <c r="V13" s="63"/>
    </row>
    <row r="14" spans="1:22" ht="102" customHeight="1">
      <c r="A14" s="4">
        <v>8</v>
      </c>
      <c r="B14" s="64" t="s">
        <v>70</v>
      </c>
      <c r="C14" s="65" t="s">
        <v>71</v>
      </c>
      <c r="D14" s="54" t="s">
        <v>144</v>
      </c>
      <c r="E14" s="54" t="s">
        <v>122</v>
      </c>
      <c r="F14" s="56" t="s">
        <v>112</v>
      </c>
      <c r="G14" s="103">
        <f>SUM(M14+P14+S14)</f>
        <v>223684</v>
      </c>
      <c r="H14" s="22"/>
      <c r="I14" s="22"/>
      <c r="J14" s="22"/>
      <c r="K14" s="66" t="s">
        <v>228</v>
      </c>
      <c r="L14" s="66" t="s">
        <v>30</v>
      </c>
      <c r="M14" s="60">
        <v>223684</v>
      </c>
      <c r="N14" s="66"/>
      <c r="O14" s="66"/>
      <c r="P14" s="41"/>
      <c r="Q14" s="22"/>
      <c r="R14" s="22"/>
      <c r="S14" s="60"/>
      <c r="T14" s="55" t="s">
        <v>239</v>
      </c>
      <c r="U14" s="61"/>
      <c r="V14" s="63"/>
    </row>
    <row r="15" spans="1:22" ht="102" customHeight="1">
      <c r="A15" s="4">
        <v>9</v>
      </c>
      <c r="B15" s="53" t="s">
        <v>21</v>
      </c>
      <c r="C15" s="65" t="s">
        <v>240</v>
      </c>
      <c r="D15" s="54" t="s">
        <v>238</v>
      </c>
      <c r="E15" s="54" t="s">
        <v>241</v>
      </c>
      <c r="F15" s="56" t="s">
        <v>112</v>
      </c>
      <c r="G15" s="103">
        <f t="shared" si="0"/>
        <v>200000</v>
      </c>
      <c r="H15" s="22"/>
      <c r="I15" s="22"/>
      <c r="J15" s="22"/>
      <c r="K15" s="66" t="s">
        <v>228</v>
      </c>
      <c r="L15" s="66" t="s">
        <v>30</v>
      </c>
      <c r="M15" s="60">
        <v>200000</v>
      </c>
      <c r="N15" s="66"/>
      <c r="O15" s="66"/>
      <c r="P15" s="41"/>
      <c r="Q15" s="22"/>
      <c r="R15" s="22"/>
      <c r="S15" s="60"/>
      <c r="T15" s="55" t="s">
        <v>239</v>
      </c>
      <c r="U15" s="61"/>
      <c r="V15" s="63"/>
    </row>
    <row r="16" spans="1:22" ht="67.5">
      <c r="A16" s="4">
        <v>10</v>
      </c>
      <c r="B16" s="59" t="s">
        <v>84</v>
      </c>
      <c r="C16" s="59" t="s">
        <v>85</v>
      </c>
      <c r="D16" s="105" t="s">
        <v>179</v>
      </c>
      <c r="E16" s="54" t="s">
        <v>180</v>
      </c>
      <c r="F16" s="56" t="s">
        <v>112</v>
      </c>
      <c r="G16" s="103">
        <f t="shared" si="0"/>
        <v>178996</v>
      </c>
      <c r="H16" s="22"/>
      <c r="I16" s="22"/>
      <c r="J16" s="22"/>
      <c r="K16" s="66" t="s">
        <v>228</v>
      </c>
      <c r="L16" s="66" t="s">
        <v>30</v>
      </c>
      <c r="M16" s="60">
        <v>178996</v>
      </c>
      <c r="N16" s="66"/>
      <c r="O16" s="66"/>
      <c r="P16" s="41"/>
      <c r="Q16" s="22"/>
      <c r="R16" s="22"/>
      <c r="S16" s="60"/>
      <c r="T16" s="55" t="s">
        <v>239</v>
      </c>
      <c r="U16" s="61"/>
      <c r="V16" s="63"/>
    </row>
    <row r="17" spans="1:22" ht="67.5">
      <c r="A17" s="4">
        <v>11</v>
      </c>
      <c r="B17" s="97" t="s">
        <v>38</v>
      </c>
      <c r="C17" s="97" t="s">
        <v>123</v>
      </c>
      <c r="D17" s="105" t="s">
        <v>178</v>
      </c>
      <c r="E17" s="54" t="s">
        <v>121</v>
      </c>
      <c r="F17" s="56" t="s">
        <v>112</v>
      </c>
      <c r="G17" s="103">
        <f t="shared" si="0"/>
        <v>148626</v>
      </c>
      <c r="H17" s="22"/>
      <c r="I17" s="22"/>
      <c r="J17" s="22"/>
      <c r="K17" s="66" t="s">
        <v>228</v>
      </c>
      <c r="L17" s="66" t="s">
        <v>30</v>
      </c>
      <c r="M17" s="60">
        <v>148626</v>
      </c>
      <c r="N17" s="66"/>
      <c r="O17" s="66"/>
      <c r="P17" s="41"/>
      <c r="Q17" s="22"/>
      <c r="R17" s="22"/>
      <c r="S17" s="60"/>
      <c r="T17" s="55" t="s">
        <v>239</v>
      </c>
      <c r="U17" s="61"/>
      <c r="V17" s="63"/>
    </row>
    <row r="18" spans="1:22" ht="409.5">
      <c r="A18" s="4">
        <v>12</v>
      </c>
      <c r="B18" s="97" t="s">
        <v>336</v>
      </c>
      <c r="C18" s="97" t="s">
        <v>337</v>
      </c>
      <c r="D18" s="130" t="s">
        <v>331</v>
      </c>
      <c r="E18" s="54" t="s">
        <v>121</v>
      </c>
      <c r="F18" s="56" t="s">
        <v>341</v>
      </c>
      <c r="G18" s="103">
        <f t="shared" si="0"/>
        <v>600000</v>
      </c>
      <c r="H18" s="22"/>
      <c r="I18" s="22"/>
      <c r="J18" s="22"/>
      <c r="K18" s="66"/>
      <c r="L18" s="66"/>
      <c r="M18" s="60"/>
      <c r="N18" s="66" t="s">
        <v>225</v>
      </c>
      <c r="O18" s="66" t="s">
        <v>30</v>
      </c>
      <c r="P18" s="41">
        <v>600000</v>
      </c>
      <c r="Q18" s="22"/>
      <c r="R18" s="22"/>
      <c r="S18" s="60"/>
      <c r="T18" s="55"/>
      <c r="U18" s="122"/>
      <c r="V18" s="128" t="s">
        <v>727</v>
      </c>
    </row>
    <row r="19" spans="1:22" ht="180">
      <c r="A19" s="4">
        <v>13</v>
      </c>
      <c r="B19" s="97" t="s">
        <v>339</v>
      </c>
      <c r="C19" s="97" t="s">
        <v>338</v>
      </c>
      <c r="D19" s="105" t="s">
        <v>728</v>
      </c>
      <c r="E19" s="54" t="s">
        <v>340</v>
      </c>
      <c r="F19" s="56" t="s">
        <v>112</v>
      </c>
      <c r="G19" s="103">
        <f t="shared" si="0"/>
        <v>305000</v>
      </c>
      <c r="H19" s="22"/>
      <c r="I19" s="22"/>
      <c r="J19" s="22"/>
      <c r="K19" s="66"/>
      <c r="L19" s="66"/>
      <c r="M19" s="60"/>
      <c r="N19" s="66" t="s">
        <v>225</v>
      </c>
      <c r="O19" s="66" t="s">
        <v>226</v>
      </c>
      <c r="P19" s="41">
        <v>305000</v>
      </c>
      <c r="Q19" s="22"/>
      <c r="R19" s="22"/>
      <c r="S19" s="60"/>
      <c r="T19" s="55"/>
      <c r="U19" s="122"/>
      <c r="V19" s="128" t="s">
        <v>342</v>
      </c>
    </row>
    <row r="20" spans="1:22" ht="121.5">
      <c r="A20" s="4">
        <v>14</v>
      </c>
      <c r="B20" s="97" t="s">
        <v>16</v>
      </c>
      <c r="C20" s="97" t="s">
        <v>17</v>
      </c>
      <c r="D20" s="105" t="s">
        <v>333</v>
      </c>
      <c r="E20" s="54" t="s">
        <v>27</v>
      </c>
      <c r="F20" s="56" t="s">
        <v>112</v>
      </c>
      <c r="G20" s="103">
        <f t="shared" si="0"/>
        <v>600000</v>
      </c>
      <c r="H20" s="22"/>
      <c r="I20" s="22"/>
      <c r="J20" s="22"/>
      <c r="K20" s="66"/>
      <c r="L20" s="66"/>
      <c r="M20" s="60"/>
      <c r="N20" s="66" t="s">
        <v>231</v>
      </c>
      <c r="O20" s="66" t="s">
        <v>222</v>
      </c>
      <c r="P20" s="41">
        <v>600000</v>
      </c>
      <c r="Q20" s="22"/>
      <c r="R20" s="22"/>
      <c r="S20" s="60"/>
      <c r="T20" s="55"/>
      <c r="U20" s="122"/>
      <c r="V20" s="128" t="s">
        <v>345</v>
      </c>
    </row>
    <row r="21" spans="1:22" ht="121.5">
      <c r="A21" s="4">
        <v>15</v>
      </c>
      <c r="B21" s="97" t="s">
        <v>346</v>
      </c>
      <c r="C21" s="97" t="s">
        <v>22</v>
      </c>
      <c r="D21" s="105" t="s">
        <v>334</v>
      </c>
      <c r="E21" s="54" t="s">
        <v>347</v>
      </c>
      <c r="F21" s="56" t="s">
        <v>341</v>
      </c>
      <c r="G21" s="103">
        <f t="shared" si="0"/>
        <v>315000</v>
      </c>
      <c r="H21" s="22"/>
      <c r="I21" s="22"/>
      <c r="J21" s="22"/>
      <c r="K21" s="66"/>
      <c r="L21" s="66"/>
      <c r="M21" s="60"/>
      <c r="N21" s="66" t="s">
        <v>225</v>
      </c>
      <c r="O21" s="66" t="s">
        <v>228</v>
      </c>
      <c r="P21" s="41">
        <v>315000</v>
      </c>
      <c r="Q21" s="22"/>
      <c r="R21" s="22"/>
      <c r="S21" s="60"/>
      <c r="T21" s="55"/>
      <c r="U21" s="122"/>
      <c r="V21" s="128" t="s">
        <v>605</v>
      </c>
    </row>
    <row r="22" spans="1:22" ht="120">
      <c r="A22" s="4">
        <v>16</v>
      </c>
      <c r="B22" s="97" t="s">
        <v>94</v>
      </c>
      <c r="C22" s="97" t="s">
        <v>95</v>
      </c>
      <c r="D22" s="105" t="s">
        <v>335</v>
      </c>
      <c r="E22" s="54" t="s">
        <v>348</v>
      </c>
      <c r="F22" s="56" t="s">
        <v>112</v>
      </c>
      <c r="G22" s="103">
        <f t="shared" si="0"/>
        <v>235000</v>
      </c>
      <c r="H22" s="22"/>
      <c r="I22" s="22"/>
      <c r="J22" s="22"/>
      <c r="K22" s="66"/>
      <c r="L22" s="66"/>
      <c r="M22" s="60"/>
      <c r="N22" s="66" t="s">
        <v>225</v>
      </c>
      <c r="O22" s="66" t="s">
        <v>222</v>
      </c>
      <c r="P22" s="41">
        <v>235000</v>
      </c>
      <c r="Q22" s="22"/>
      <c r="R22" s="22"/>
      <c r="S22" s="60"/>
      <c r="T22" s="55"/>
      <c r="U22" s="122"/>
      <c r="V22" s="128" t="s">
        <v>349</v>
      </c>
    </row>
    <row r="23" spans="1:22" ht="270">
      <c r="A23" s="4">
        <v>17</v>
      </c>
      <c r="B23" s="97" t="s">
        <v>154</v>
      </c>
      <c r="C23" s="97" t="s">
        <v>155</v>
      </c>
      <c r="D23" s="105" t="s">
        <v>332</v>
      </c>
      <c r="E23" s="54" t="s">
        <v>62</v>
      </c>
      <c r="F23" s="56" t="s">
        <v>112</v>
      </c>
      <c r="G23" s="103">
        <f>SUM(M23+P23+S23)</f>
        <v>450000</v>
      </c>
      <c r="H23" s="22"/>
      <c r="I23" s="22"/>
      <c r="J23" s="22"/>
      <c r="K23" s="66"/>
      <c r="L23" s="66"/>
      <c r="M23" s="60"/>
      <c r="N23" s="66" t="s">
        <v>225</v>
      </c>
      <c r="O23" s="66" t="s">
        <v>222</v>
      </c>
      <c r="P23" s="41">
        <v>450000</v>
      </c>
      <c r="Q23" s="22"/>
      <c r="R23" s="22"/>
      <c r="S23" s="60"/>
      <c r="T23" s="55"/>
      <c r="U23" s="122"/>
      <c r="V23" s="268" t="s">
        <v>837</v>
      </c>
    </row>
    <row r="24" spans="1:22" ht="120">
      <c r="A24" s="4">
        <v>18</v>
      </c>
      <c r="B24" s="97" t="s">
        <v>336</v>
      </c>
      <c r="C24" s="97" t="s">
        <v>337</v>
      </c>
      <c r="D24" s="105" t="s">
        <v>344</v>
      </c>
      <c r="E24" s="54" t="s">
        <v>121</v>
      </c>
      <c r="F24" s="56" t="s">
        <v>341</v>
      </c>
      <c r="G24" s="103">
        <f>SUM(M24+P24+S24)</f>
        <v>200000</v>
      </c>
      <c r="H24" s="22"/>
      <c r="I24" s="22"/>
      <c r="J24" s="22"/>
      <c r="K24" s="66"/>
      <c r="L24" s="66"/>
      <c r="M24" s="60"/>
      <c r="N24" s="66" t="s">
        <v>225</v>
      </c>
      <c r="O24" s="66" t="s">
        <v>222</v>
      </c>
      <c r="P24" s="41">
        <v>200000</v>
      </c>
      <c r="Q24" s="22"/>
      <c r="R24" s="22"/>
      <c r="S24" s="60"/>
      <c r="T24" s="55"/>
      <c r="U24" s="122"/>
      <c r="V24" s="268" t="s">
        <v>343</v>
      </c>
    </row>
    <row r="25" spans="1:22" ht="75">
      <c r="A25" s="4">
        <v>19</v>
      </c>
      <c r="B25" s="53" t="s">
        <v>665</v>
      </c>
      <c r="C25" s="65" t="s">
        <v>666</v>
      </c>
      <c r="D25" s="105" t="s">
        <v>664</v>
      </c>
      <c r="E25" s="97" t="s">
        <v>667</v>
      </c>
      <c r="F25" s="56" t="s">
        <v>341</v>
      </c>
      <c r="G25" s="103">
        <f t="shared" ref="G25:G26" si="2">SUM(M25+P25+S25)</f>
        <v>276000</v>
      </c>
      <c r="H25" s="22"/>
      <c r="I25" s="22"/>
      <c r="J25" s="22"/>
      <c r="K25" s="66"/>
      <c r="L25" s="66"/>
      <c r="M25" s="60"/>
      <c r="N25" s="66" t="s">
        <v>225</v>
      </c>
      <c r="O25" s="66" t="s">
        <v>30</v>
      </c>
      <c r="P25" s="41">
        <v>276000</v>
      </c>
      <c r="Q25" s="22"/>
      <c r="R25" s="22"/>
      <c r="S25" s="60"/>
      <c r="T25" s="55"/>
      <c r="U25" s="122"/>
      <c r="V25" s="267"/>
    </row>
    <row r="26" spans="1:22" ht="225">
      <c r="A26" s="4">
        <v>20</v>
      </c>
      <c r="B26" s="53" t="s">
        <v>106</v>
      </c>
      <c r="C26" s="65" t="s">
        <v>361</v>
      </c>
      <c r="D26" s="53" t="s">
        <v>668</v>
      </c>
      <c r="E26" s="53" t="s">
        <v>669</v>
      </c>
      <c r="F26" s="56" t="s">
        <v>112</v>
      </c>
      <c r="G26" s="103">
        <f t="shared" si="2"/>
        <v>1250000</v>
      </c>
      <c r="H26" s="22"/>
      <c r="I26" s="22"/>
      <c r="J26" s="22"/>
      <c r="K26" s="66"/>
      <c r="L26" s="66"/>
      <c r="M26" s="60"/>
      <c r="N26" s="66" t="s">
        <v>225</v>
      </c>
      <c r="O26" s="66" t="s">
        <v>30</v>
      </c>
      <c r="P26" s="41">
        <v>1250000</v>
      </c>
      <c r="Q26" s="22"/>
      <c r="R26" s="22"/>
      <c r="S26" s="60"/>
      <c r="T26" s="55"/>
      <c r="U26" s="122"/>
      <c r="V26" s="267"/>
    </row>
    <row r="27" spans="1:22" ht="90">
      <c r="A27" s="4">
        <v>21</v>
      </c>
      <c r="B27" s="53" t="s">
        <v>660</v>
      </c>
      <c r="C27" s="65" t="s">
        <v>661</v>
      </c>
      <c r="D27" s="53" t="s">
        <v>659</v>
      </c>
      <c r="E27" s="53" t="s">
        <v>558</v>
      </c>
      <c r="F27" s="56" t="s">
        <v>112</v>
      </c>
      <c r="G27" s="103">
        <f t="shared" ref="G27:G29" si="3">M27+P27+S27</f>
        <v>400000</v>
      </c>
      <c r="H27" s="22"/>
      <c r="I27" s="22"/>
      <c r="J27" s="22"/>
      <c r="K27" s="66"/>
      <c r="L27" s="66"/>
      <c r="M27" s="60"/>
      <c r="N27" s="66" t="s">
        <v>231</v>
      </c>
      <c r="O27" s="66" t="s">
        <v>230</v>
      </c>
      <c r="P27" s="41">
        <v>400000</v>
      </c>
      <c r="Q27" s="22"/>
      <c r="R27" s="22"/>
      <c r="S27" s="60"/>
      <c r="T27" s="55"/>
      <c r="U27" s="122"/>
      <c r="V27" s="267" t="s">
        <v>663</v>
      </c>
    </row>
    <row r="28" spans="1:22" ht="105">
      <c r="A28" s="4">
        <v>22</v>
      </c>
      <c r="B28" s="53" t="s">
        <v>87</v>
      </c>
      <c r="C28" s="65" t="s">
        <v>116</v>
      </c>
      <c r="D28" s="105" t="s">
        <v>657</v>
      </c>
      <c r="E28" s="97" t="s">
        <v>658</v>
      </c>
      <c r="F28" s="56" t="s">
        <v>112</v>
      </c>
      <c r="G28" s="103">
        <f t="shared" si="3"/>
        <v>1310000</v>
      </c>
      <c r="H28" s="22"/>
      <c r="I28" s="22"/>
      <c r="J28" s="22"/>
      <c r="K28" s="66"/>
      <c r="L28" s="66"/>
      <c r="M28" s="60"/>
      <c r="N28" s="66" t="s">
        <v>231</v>
      </c>
      <c r="O28" s="66" t="s">
        <v>230</v>
      </c>
      <c r="P28" s="41">
        <v>310000</v>
      </c>
      <c r="Q28" s="22"/>
      <c r="R28" s="22"/>
      <c r="S28" s="60">
        <v>1000000</v>
      </c>
      <c r="T28" s="55"/>
      <c r="U28" s="122"/>
      <c r="V28" s="267" t="s">
        <v>662</v>
      </c>
    </row>
    <row r="29" spans="1:22" ht="60">
      <c r="A29" s="4">
        <v>23</v>
      </c>
      <c r="B29" s="53" t="s">
        <v>354</v>
      </c>
      <c r="C29" s="65" t="s">
        <v>767</v>
      </c>
      <c r="D29" s="105" t="s">
        <v>766</v>
      </c>
      <c r="E29" s="97" t="s">
        <v>768</v>
      </c>
      <c r="F29" s="56" t="s">
        <v>112</v>
      </c>
      <c r="G29" s="103">
        <f t="shared" si="3"/>
        <v>2730000</v>
      </c>
      <c r="H29" s="22"/>
      <c r="I29" s="22"/>
      <c r="J29" s="22"/>
      <c r="K29" s="66"/>
      <c r="L29" s="66"/>
      <c r="M29" s="60"/>
      <c r="N29" s="66" t="s">
        <v>231</v>
      </c>
      <c r="O29" s="66" t="s">
        <v>230</v>
      </c>
      <c r="P29" s="41">
        <v>230000</v>
      </c>
      <c r="Q29" s="22"/>
      <c r="R29" s="22"/>
      <c r="S29" s="60">
        <v>2500000</v>
      </c>
      <c r="T29" s="55"/>
      <c r="U29" s="122"/>
      <c r="V29" s="267"/>
    </row>
    <row r="30" spans="1:22" ht="150">
      <c r="A30" s="4">
        <v>24</v>
      </c>
      <c r="B30" s="53" t="s">
        <v>16</v>
      </c>
      <c r="C30" s="65" t="s">
        <v>17</v>
      </c>
      <c r="D30" s="53" t="s">
        <v>328</v>
      </c>
      <c r="E30" s="53" t="s">
        <v>27</v>
      </c>
      <c r="F30" s="56" t="s">
        <v>112</v>
      </c>
      <c r="G30" s="103">
        <f t="shared" si="0"/>
        <v>1000000</v>
      </c>
      <c r="H30" s="22"/>
      <c r="I30" s="22"/>
      <c r="J30" s="22"/>
      <c r="K30" s="66"/>
      <c r="L30" s="66"/>
      <c r="M30" s="60"/>
      <c r="N30" s="66" t="s">
        <v>225</v>
      </c>
      <c r="O30" s="66" t="s">
        <v>30</v>
      </c>
      <c r="P30" s="41">
        <v>1000000</v>
      </c>
      <c r="Q30" s="22"/>
      <c r="R30" s="22"/>
      <c r="S30" s="60"/>
      <c r="T30" s="55"/>
      <c r="U30" s="122"/>
      <c r="V30" s="269" t="s">
        <v>329</v>
      </c>
    </row>
    <row r="31" spans="1:22" ht="75">
      <c r="A31" s="4"/>
      <c r="B31" s="53" t="s">
        <v>87</v>
      </c>
      <c r="C31" s="65" t="s">
        <v>968</v>
      </c>
      <c r="D31" s="313" t="s">
        <v>965</v>
      </c>
      <c r="E31" s="53" t="s">
        <v>967</v>
      </c>
      <c r="F31" s="56" t="s">
        <v>112</v>
      </c>
      <c r="G31" s="103">
        <f t="shared" si="0"/>
        <v>120000</v>
      </c>
      <c r="H31" s="22"/>
      <c r="I31" s="22"/>
      <c r="J31" s="22"/>
      <c r="K31" s="66"/>
      <c r="L31" s="66"/>
      <c r="M31" s="60"/>
      <c r="N31" s="66" t="s">
        <v>228</v>
      </c>
      <c r="O31" s="66" t="s">
        <v>226</v>
      </c>
      <c r="P31" s="41">
        <v>120000</v>
      </c>
      <c r="Q31" s="22"/>
      <c r="R31" s="22"/>
      <c r="S31" s="60"/>
      <c r="T31" s="55"/>
      <c r="U31" s="122"/>
      <c r="V31" s="269" t="s">
        <v>975</v>
      </c>
    </row>
    <row r="32" spans="1:22" ht="75">
      <c r="A32" s="4"/>
      <c r="B32" s="53" t="s">
        <v>87</v>
      </c>
      <c r="C32" s="65" t="s">
        <v>968</v>
      </c>
      <c r="D32" s="313" t="s">
        <v>966</v>
      </c>
      <c r="E32" s="53" t="s">
        <v>967</v>
      </c>
      <c r="F32" s="56" t="s">
        <v>112</v>
      </c>
      <c r="G32" s="103">
        <f t="shared" si="0"/>
        <v>120000</v>
      </c>
      <c r="H32" s="22"/>
      <c r="I32" s="22"/>
      <c r="J32" s="22"/>
      <c r="K32" s="66"/>
      <c r="L32" s="66"/>
      <c r="M32" s="60"/>
      <c r="N32" s="66" t="s">
        <v>228</v>
      </c>
      <c r="O32" s="66" t="s">
        <v>226</v>
      </c>
      <c r="P32" s="41">
        <v>120000</v>
      </c>
      <c r="Q32" s="22"/>
      <c r="R32" s="22"/>
      <c r="S32" s="60"/>
      <c r="T32" s="55"/>
      <c r="U32" s="122"/>
      <c r="V32" s="269" t="s">
        <v>976</v>
      </c>
    </row>
    <row r="33" spans="1:22" ht="75">
      <c r="A33" s="4"/>
      <c r="B33" s="53" t="s">
        <v>87</v>
      </c>
      <c r="C33" s="65" t="s">
        <v>968</v>
      </c>
      <c r="D33" s="313" t="s">
        <v>969</v>
      </c>
      <c r="E33" s="53" t="s">
        <v>967</v>
      </c>
      <c r="F33" s="56" t="s">
        <v>112</v>
      </c>
      <c r="G33" s="103">
        <f t="shared" si="0"/>
        <v>120000</v>
      </c>
      <c r="H33" s="22"/>
      <c r="I33" s="22"/>
      <c r="J33" s="22"/>
      <c r="K33" s="66"/>
      <c r="L33" s="66"/>
      <c r="M33" s="60"/>
      <c r="N33" s="66"/>
      <c r="O33" s="66"/>
      <c r="P33" s="41"/>
      <c r="Q33" s="22" t="s">
        <v>231</v>
      </c>
      <c r="R33" s="22" t="s">
        <v>228</v>
      </c>
      <c r="S33" s="41">
        <v>120000</v>
      </c>
      <c r="T33" s="55"/>
      <c r="U33" s="122"/>
      <c r="V33" s="269" t="s">
        <v>973</v>
      </c>
    </row>
    <row r="34" spans="1:22" ht="75">
      <c r="A34" s="4"/>
      <c r="B34" s="53" t="s">
        <v>87</v>
      </c>
      <c r="C34" s="65" t="s">
        <v>968</v>
      </c>
      <c r="D34" s="313" t="s">
        <v>970</v>
      </c>
      <c r="E34" s="53" t="s">
        <v>967</v>
      </c>
      <c r="F34" s="56" t="s">
        <v>112</v>
      </c>
      <c r="G34" s="103">
        <f t="shared" si="0"/>
        <v>120000</v>
      </c>
      <c r="H34" s="22"/>
      <c r="I34" s="22"/>
      <c r="J34" s="22"/>
      <c r="K34" s="66"/>
      <c r="L34" s="66"/>
      <c r="M34" s="60"/>
      <c r="N34" s="66"/>
      <c r="O34" s="66"/>
      <c r="P34" s="41"/>
      <c r="Q34" s="22" t="s">
        <v>231</v>
      </c>
      <c r="R34" s="22" t="s">
        <v>228</v>
      </c>
      <c r="S34" s="41">
        <v>120000</v>
      </c>
      <c r="T34" s="55"/>
      <c r="U34" s="122"/>
      <c r="V34" s="269" t="s">
        <v>974</v>
      </c>
    </row>
    <row r="35" spans="1:22" ht="75">
      <c r="A35" s="4"/>
      <c r="B35" s="53" t="s">
        <v>87</v>
      </c>
      <c r="C35" s="65" t="s">
        <v>945</v>
      </c>
      <c r="D35" s="313" t="s">
        <v>972</v>
      </c>
      <c r="E35" s="53" t="s">
        <v>596</v>
      </c>
      <c r="F35" s="56" t="s">
        <v>112</v>
      </c>
      <c r="G35" s="103">
        <f t="shared" si="0"/>
        <v>70000</v>
      </c>
      <c r="H35" s="22"/>
      <c r="I35" s="22"/>
      <c r="J35" s="22"/>
      <c r="K35" s="66"/>
      <c r="L35" s="66"/>
      <c r="M35" s="60"/>
      <c r="N35" s="66"/>
      <c r="O35" s="66"/>
      <c r="P35" s="41"/>
      <c r="Q35" s="22" t="s">
        <v>231</v>
      </c>
      <c r="R35" s="22" t="s">
        <v>228</v>
      </c>
      <c r="S35" s="60">
        <v>70000</v>
      </c>
      <c r="T35" s="55"/>
      <c r="U35" s="122"/>
      <c r="V35" s="269" t="s">
        <v>977</v>
      </c>
    </row>
    <row r="36" spans="1:22" ht="135">
      <c r="A36" s="4"/>
      <c r="B36" s="64" t="s">
        <v>70</v>
      </c>
      <c r="C36" s="65" t="s">
        <v>71</v>
      </c>
      <c r="D36" s="313" t="s">
        <v>979</v>
      </c>
      <c r="E36" s="53" t="s">
        <v>122</v>
      </c>
      <c r="F36" s="56" t="s">
        <v>112</v>
      </c>
      <c r="G36" s="103">
        <f t="shared" ref="G36:G37" si="4">SUM(M36+P36+S36)</f>
        <v>500000</v>
      </c>
      <c r="H36" s="22"/>
      <c r="I36" s="22"/>
      <c r="J36" s="22"/>
      <c r="K36" s="66"/>
      <c r="L36" s="66"/>
      <c r="M36" s="60"/>
      <c r="N36" s="66"/>
      <c r="O36" s="66"/>
      <c r="P36" s="41"/>
      <c r="Q36" s="22"/>
      <c r="R36" s="22"/>
      <c r="S36" s="60">
        <v>500000</v>
      </c>
      <c r="T36" s="55"/>
      <c r="U36" s="122"/>
      <c r="V36" s="269" t="s">
        <v>982</v>
      </c>
    </row>
    <row r="37" spans="1:22" ht="90">
      <c r="A37" s="4"/>
      <c r="B37" s="64" t="s">
        <v>70</v>
      </c>
      <c r="C37" s="65" t="s">
        <v>71</v>
      </c>
      <c r="D37" s="313" t="s">
        <v>980</v>
      </c>
      <c r="E37" s="53" t="s">
        <v>122</v>
      </c>
      <c r="F37" s="56" t="s">
        <v>112</v>
      </c>
      <c r="G37" s="103">
        <f t="shared" si="4"/>
        <v>1000000</v>
      </c>
      <c r="H37" s="22"/>
      <c r="I37" s="22"/>
      <c r="J37" s="22"/>
      <c r="K37" s="66"/>
      <c r="L37" s="66"/>
      <c r="M37" s="60"/>
      <c r="N37" s="66"/>
      <c r="O37" s="66"/>
      <c r="P37" s="41"/>
      <c r="Q37" s="22"/>
      <c r="R37" s="22"/>
      <c r="S37" s="60">
        <v>1000000</v>
      </c>
      <c r="T37" s="55"/>
      <c r="U37" s="122"/>
      <c r="V37" s="269" t="s">
        <v>981</v>
      </c>
    </row>
    <row r="38" spans="1:22" ht="180">
      <c r="A38" s="4">
        <v>25</v>
      </c>
      <c r="B38" s="53" t="s">
        <v>16</v>
      </c>
      <c r="C38" s="65" t="s">
        <v>17</v>
      </c>
      <c r="D38" s="53" t="s">
        <v>807</v>
      </c>
      <c r="E38" s="53" t="s">
        <v>27</v>
      </c>
      <c r="F38" s="56" t="s">
        <v>112</v>
      </c>
      <c r="G38" s="103">
        <f t="shared" si="0"/>
        <v>600000</v>
      </c>
      <c r="H38" s="22"/>
      <c r="I38" s="22"/>
      <c r="J38" s="22"/>
      <c r="K38" s="66"/>
      <c r="L38" s="66"/>
      <c r="M38" s="60"/>
      <c r="N38" s="66"/>
      <c r="O38" s="66"/>
      <c r="P38" s="41"/>
      <c r="Q38" s="22"/>
      <c r="R38" s="22"/>
      <c r="S38" s="60">
        <v>600000</v>
      </c>
      <c r="T38" s="55"/>
      <c r="U38" s="122"/>
      <c r="V38" s="269" t="s">
        <v>822</v>
      </c>
    </row>
    <row r="39" spans="1:22" ht="105">
      <c r="A39" s="4">
        <v>26</v>
      </c>
      <c r="B39" s="64" t="s">
        <v>70</v>
      </c>
      <c r="C39" s="65" t="s">
        <v>71</v>
      </c>
      <c r="D39" s="53" t="s">
        <v>808</v>
      </c>
      <c r="E39" s="54" t="s">
        <v>122</v>
      </c>
      <c r="F39" s="56" t="s">
        <v>112</v>
      </c>
      <c r="G39" s="103">
        <f t="shared" si="0"/>
        <v>1600000</v>
      </c>
      <c r="H39" s="22"/>
      <c r="I39" s="22"/>
      <c r="J39" s="22"/>
      <c r="K39" s="66"/>
      <c r="L39" s="66"/>
      <c r="M39" s="60"/>
      <c r="N39" s="66"/>
      <c r="O39" s="66"/>
      <c r="P39" s="41"/>
      <c r="Q39" s="22"/>
      <c r="R39" s="22"/>
      <c r="S39" s="60">
        <v>1600000</v>
      </c>
      <c r="T39" s="55"/>
      <c r="U39" s="122"/>
      <c r="V39" s="269" t="s">
        <v>823</v>
      </c>
    </row>
    <row r="40" spans="1:22" ht="180">
      <c r="A40" s="4">
        <v>27</v>
      </c>
      <c r="B40" s="97" t="s">
        <v>336</v>
      </c>
      <c r="C40" s="97" t="s">
        <v>337</v>
      </c>
      <c r="D40" s="53" t="s">
        <v>809</v>
      </c>
      <c r="E40" s="54" t="s">
        <v>126</v>
      </c>
      <c r="F40" s="56" t="s">
        <v>112</v>
      </c>
      <c r="G40" s="103">
        <f t="shared" si="0"/>
        <v>200000</v>
      </c>
      <c r="H40" s="22"/>
      <c r="I40" s="22"/>
      <c r="J40" s="22"/>
      <c r="K40" s="66"/>
      <c r="L40" s="66"/>
      <c r="M40" s="60"/>
      <c r="N40" s="66"/>
      <c r="O40" s="66"/>
      <c r="P40" s="41"/>
      <c r="Q40" s="22"/>
      <c r="R40" s="22"/>
      <c r="S40" s="60">
        <v>200000</v>
      </c>
      <c r="T40" s="55"/>
      <c r="U40" s="122"/>
      <c r="V40" s="269" t="s">
        <v>824</v>
      </c>
    </row>
    <row r="41" spans="1:22" ht="67.5">
      <c r="A41" s="4">
        <v>28</v>
      </c>
      <c r="B41" s="97" t="s">
        <v>336</v>
      </c>
      <c r="C41" s="97" t="s">
        <v>337</v>
      </c>
      <c r="D41" s="53" t="s">
        <v>810</v>
      </c>
      <c r="E41" s="54" t="s">
        <v>126</v>
      </c>
      <c r="F41" s="56" t="s">
        <v>341</v>
      </c>
      <c r="G41" s="103">
        <f t="shared" si="0"/>
        <v>200000</v>
      </c>
      <c r="H41" s="22"/>
      <c r="I41" s="22"/>
      <c r="J41" s="22"/>
      <c r="K41" s="66"/>
      <c r="L41" s="66"/>
      <c r="M41" s="60"/>
      <c r="N41" s="66"/>
      <c r="O41" s="66"/>
      <c r="P41" s="41"/>
      <c r="Q41" s="22"/>
      <c r="R41" s="22"/>
      <c r="S41" s="60">
        <v>200000</v>
      </c>
      <c r="T41" s="55"/>
      <c r="U41" s="122"/>
      <c r="V41" s="269" t="s">
        <v>825</v>
      </c>
    </row>
    <row r="42" spans="1:22" ht="67.5">
      <c r="A42" s="4">
        <v>29</v>
      </c>
      <c r="B42" s="97" t="s">
        <v>336</v>
      </c>
      <c r="C42" s="97" t="s">
        <v>337</v>
      </c>
      <c r="D42" s="53" t="s">
        <v>811</v>
      </c>
      <c r="E42" s="54" t="s">
        <v>126</v>
      </c>
      <c r="F42" s="56" t="s">
        <v>341</v>
      </c>
      <c r="G42" s="103">
        <f t="shared" si="0"/>
        <v>300000</v>
      </c>
      <c r="H42" s="22"/>
      <c r="I42" s="22"/>
      <c r="J42" s="22"/>
      <c r="K42" s="66"/>
      <c r="L42" s="66"/>
      <c r="M42" s="60"/>
      <c r="N42" s="66"/>
      <c r="O42" s="66"/>
      <c r="P42" s="41"/>
      <c r="Q42" s="22"/>
      <c r="R42" s="22"/>
      <c r="S42" s="60">
        <v>300000</v>
      </c>
      <c r="T42" s="55"/>
      <c r="U42" s="122"/>
      <c r="V42" s="269" t="s">
        <v>826</v>
      </c>
    </row>
    <row r="43" spans="1:22" ht="105">
      <c r="A43" s="4">
        <v>30</v>
      </c>
      <c r="B43" s="97" t="s">
        <v>336</v>
      </c>
      <c r="C43" s="97" t="s">
        <v>337</v>
      </c>
      <c r="D43" s="53" t="s">
        <v>838</v>
      </c>
      <c r="E43" s="54" t="s">
        <v>921</v>
      </c>
      <c r="F43" s="56" t="s">
        <v>341</v>
      </c>
      <c r="G43" s="103">
        <f t="shared" si="0"/>
        <v>300000</v>
      </c>
      <c r="H43" s="22"/>
      <c r="I43" s="22"/>
      <c r="J43" s="22"/>
      <c r="K43" s="66"/>
      <c r="L43" s="66"/>
      <c r="M43" s="60"/>
      <c r="N43" s="66"/>
      <c r="O43" s="66"/>
      <c r="P43" s="41"/>
      <c r="Q43" s="22"/>
      <c r="R43" s="22"/>
      <c r="S43" s="60">
        <v>300000</v>
      </c>
      <c r="T43" s="55"/>
      <c r="U43" s="122"/>
      <c r="V43" s="269" t="s">
        <v>827</v>
      </c>
    </row>
    <row r="44" spans="1:22" ht="67.5">
      <c r="A44" s="4">
        <v>31</v>
      </c>
      <c r="B44" s="97" t="s">
        <v>336</v>
      </c>
      <c r="C44" s="97" t="s">
        <v>337</v>
      </c>
      <c r="D44" s="53" t="s">
        <v>812</v>
      </c>
      <c r="E44" s="54" t="s">
        <v>921</v>
      </c>
      <c r="F44" s="56" t="s">
        <v>341</v>
      </c>
      <c r="G44" s="103">
        <f t="shared" si="0"/>
        <v>200000</v>
      </c>
      <c r="H44" s="22"/>
      <c r="I44" s="22"/>
      <c r="J44" s="22"/>
      <c r="K44" s="66"/>
      <c r="L44" s="66"/>
      <c r="M44" s="60"/>
      <c r="N44" s="66"/>
      <c r="O44" s="66"/>
      <c r="P44" s="41"/>
      <c r="Q44" s="22"/>
      <c r="R44" s="22"/>
      <c r="S44" s="60">
        <v>200000</v>
      </c>
      <c r="T44" s="55"/>
      <c r="U44" s="122"/>
      <c r="V44" s="269" t="s">
        <v>828</v>
      </c>
    </row>
    <row r="45" spans="1:22" ht="67.5">
      <c r="A45" s="4">
        <v>32</v>
      </c>
      <c r="B45" s="97" t="s">
        <v>336</v>
      </c>
      <c r="C45" s="97" t="s">
        <v>337</v>
      </c>
      <c r="D45" s="53" t="s">
        <v>813</v>
      </c>
      <c r="E45" s="54" t="s">
        <v>921</v>
      </c>
      <c r="F45" s="56" t="s">
        <v>341</v>
      </c>
      <c r="G45" s="103">
        <f t="shared" si="0"/>
        <v>200000</v>
      </c>
      <c r="H45" s="22"/>
      <c r="I45" s="22"/>
      <c r="J45" s="22"/>
      <c r="K45" s="66"/>
      <c r="L45" s="66"/>
      <c r="M45" s="60"/>
      <c r="N45" s="66"/>
      <c r="O45" s="66"/>
      <c r="P45" s="41"/>
      <c r="Q45" s="22"/>
      <c r="R45" s="22"/>
      <c r="S45" s="60">
        <v>200000</v>
      </c>
      <c r="T45" s="55"/>
      <c r="U45" s="122"/>
      <c r="V45" s="269" t="s">
        <v>829</v>
      </c>
    </row>
    <row r="46" spans="1:22" ht="135">
      <c r="A46" s="4">
        <v>33</v>
      </c>
      <c r="B46" s="53" t="s">
        <v>21</v>
      </c>
      <c r="C46" s="65" t="s">
        <v>935</v>
      </c>
      <c r="D46" s="53" t="s">
        <v>814</v>
      </c>
      <c r="E46" s="98" t="s">
        <v>922</v>
      </c>
      <c r="F46" s="56" t="s">
        <v>112</v>
      </c>
      <c r="G46" s="103">
        <f t="shared" si="0"/>
        <v>500000</v>
      </c>
      <c r="H46" s="22"/>
      <c r="I46" s="22"/>
      <c r="J46" s="22"/>
      <c r="K46" s="66"/>
      <c r="L46" s="66"/>
      <c r="M46" s="60"/>
      <c r="N46" s="66"/>
      <c r="O46" s="66"/>
      <c r="P46" s="41"/>
      <c r="Q46" s="22"/>
      <c r="R46" s="22"/>
      <c r="S46" s="60">
        <v>500000</v>
      </c>
      <c r="T46" s="55"/>
      <c r="U46" s="122"/>
      <c r="V46" s="269" t="s">
        <v>830</v>
      </c>
    </row>
    <row r="47" spans="1:22" ht="67.5">
      <c r="A47" s="4">
        <v>34</v>
      </c>
      <c r="B47" s="97" t="s">
        <v>920</v>
      </c>
      <c r="C47" s="97" t="s">
        <v>337</v>
      </c>
      <c r="D47" s="53" t="s">
        <v>815</v>
      </c>
      <c r="E47" s="54" t="s">
        <v>921</v>
      </c>
      <c r="F47" s="56" t="s">
        <v>341</v>
      </c>
      <c r="G47" s="103">
        <f t="shared" si="0"/>
        <v>200000</v>
      </c>
      <c r="H47" s="22"/>
      <c r="I47" s="22"/>
      <c r="J47" s="22"/>
      <c r="K47" s="66"/>
      <c r="L47" s="66"/>
      <c r="M47" s="60"/>
      <c r="N47" s="66"/>
      <c r="O47" s="66"/>
      <c r="P47" s="41"/>
      <c r="Q47" s="22"/>
      <c r="R47" s="22"/>
      <c r="S47" s="60">
        <v>200000</v>
      </c>
      <c r="T47" s="55"/>
      <c r="U47" s="122"/>
      <c r="V47" s="269" t="s">
        <v>831</v>
      </c>
    </row>
    <row r="48" spans="1:22" ht="90">
      <c r="A48" s="4">
        <v>35</v>
      </c>
      <c r="B48" s="97" t="s">
        <v>87</v>
      </c>
      <c r="C48" s="97" t="s">
        <v>249</v>
      </c>
      <c r="D48" s="53" t="s">
        <v>816</v>
      </c>
      <c r="E48" s="53" t="s">
        <v>924</v>
      </c>
      <c r="F48" s="56"/>
      <c r="G48" s="103">
        <f t="shared" si="0"/>
        <v>1000000</v>
      </c>
      <c r="H48" s="22"/>
      <c r="I48" s="22"/>
      <c r="J48" s="22"/>
      <c r="K48" s="66"/>
      <c r="L48" s="66"/>
      <c r="M48" s="60"/>
      <c r="N48" s="66"/>
      <c r="O48" s="66"/>
      <c r="P48" s="41"/>
      <c r="Q48" s="22"/>
      <c r="R48" s="22"/>
      <c r="S48" s="60">
        <v>1000000</v>
      </c>
      <c r="T48" s="55"/>
      <c r="U48" s="122"/>
      <c r="V48" s="269" t="s">
        <v>923</v>
      </c>
    </row>
    <row r="49" spans="1:22" ht="81">
      <c r="A49" s="4">
        <v>36</v>
      </c>
      <c r="B49" s="97" t="s">
        <v>94</v>
      </c>
      <c r="C49" s="97" t="s">
        <v>95</v>
      </c>
      <c r="D49" s="53" t="s">
        <v>817</v>
      </c>
      <c r="E49" s="54" t="s">
        <v>348</v>
      </c>
      <c r="F49" s="56"/>
      <c r="G49" s="103">
        <f t="shared" si="0"/>
        <v>200000</v>
      </c>
      <c r="H49" s="22"/>
      <c r="I49" s="22"/>
      <c r="J49" s="22"/>
      <c r="K49" s="66"/>
      <c r="L49" s="66"/>
      <c r="M49" s="60"/>
      <c r="N49" s="66"/>
      <c r="O49" s="66"/>
      <c r="P49" s="41"/>
      <c r="Q49" s="22"/>
      <c r="R49" s="22"/>
      <c r="S49" s="60">
        <v>200000</v>
      </c>
      <c r="T49" s="55"/>
      <c r="U49" s="122"/>
      <c r="V49" s="269" t="s">
        <v>832</v>
      </c>
    </row>
    <row r="50" spans="1:22" ht="75">
      <c r="A50" s="4">
        <v>37</v>
      </c>
      <c r="B50" s="64" t="s">
        <v>70</v>
      </c>
      <c r="C50" s="65" t="s">
        <v>71</v>
      </c>
      <c r="D50" s="53" t="s">
        <v>818</v>
      </c>
      <c r="E50" s="53" t="s">
        <v>122</v>
      </c>
      <c r="F50" s="56"/>
      <c r="G50" s="103">
        <f t="shared" si="0"/>
        <v>400000</v>
      </c>
      <c r="H50" s="22"/>
      <c r="I50" s="22"/>
      <c r="J50" s="22"/>
      <c r="K50" s="66"/>
      <c r="L50" s="66"/>
      <c r="M50" s="60"/>
      <c r="N50" s="66"/>
      <c r="O50" s="66"/>
      <c r="P50" s="41"/>
      <c r="Q50" s="22"/>
      <c r="R50" s="22"/>
      <c r="S50" s="60">
        <v>400000</v>
      </c>
      <c r="T50" s="55"/>
      <c r="U50" s="122"/>
      <c r="V50" s="269" t="s">
        <v>833</v>
      </c>
    </row>
    <row r="51" spans="1:22" ht="81">
      <c r="A51" s="4">
        <v>38</v>
      </c>
      <c r="B51" s="97" t="s">
        <v>94</v>
      </c>
      <c r="C51" s="97" t="s">
        <v>95</v>
      </c>
      <c r="D51" s="53" t="s">
        <v>819</v>
      </c>
      <c r="E51" s="54" t="s">
        <v>348</v>
      </c>
      <c r="F51" s="56"/>
      <c r="G51" s="103">
        <f t="shared" si="0"/>
        <v>270000</v>
      </c>
      <c r="H51" s="22"/>
      <c r="I51" s="22"/>
      <c r="J51" s="22"/>
      <c r="K51" s="66"/>
      <c r="L51" s="66"/>
      <c r="M51" s="60"/>
      <c r="N51" s="66"/>
      <c r="O51" s="66"/>
      <c r="P51" s="41"/>
      <c r="Q51" s="22"/>
      <c r="R51" s="22"/>
      <c r="S51" s="60">
        <v>270000</v>
      </c>
      <c r="T51" s="55"/>
      <c r="U51" s="122"/>
      <c r="V51" s="269" t="s">
        <v>834</v>
      </c>
    </row>
    <row r="52" spans="1:22" ht="150">
      <c r="A52" s="4">
        <v>39</v>
      </c>
      <c r="B52" s="64" t="s">
        <v>70</v>
      </c>
      <c r="C52" s="65" t="s">
        <v>71</v>
      </c>
      <c r="D52" s="53" t="s">
        <v>820</v>
      </c>
      <c r="E52" s="53" t="s">
        <v>925</v>
      </c>
      <c r="F52" s="56"/>
      <c r="G52" s="103">
        <f t="shared" si="0"/>
        <v>2000000</v>
      </c>
      <c r="H52" s="22"/>
      <c r="I52" s="22"/>
      <c r="J52" s="22"/>
      <c r="K52" s="66"/>
      <c r="L52" s="66"/>
      <c r="M52" s="60"/>
      <c r="N52" s="66"/>
      <c r="O52" s="66"/>
      <c r="P52" s="41"/>
      <c r="Q52" s="22"/>
      <c r="R52" s="22"/>
      <c r="S52" s="60">
        <v>2000000</v>
      </c>
      <c r="T52" s="55"/>
      <c r="U52" s="122"/>
      <c r="V52" s="269" t="s">
        <v>835</v>
      </c>
    </row>
    <row r="53" spans="1:22" ht="105">
      <c r="A53" s="4">
        <v>40</v>
      </c>
      <c r="B53" s="64" t="s">
        <v>70</v>
      </c>
      <c r="C53" s="65" t="s">
        <v>71</v>
      </c>
      <c r="D53" s="53" t="s">
        <v>821</v>
      </c>
      <c r="E53" s="53" t="s">
        <v>926</v>
      </c>
      <c r="F53" s="56"/>
      <c r="G53" s="103">
        <f t="shared" si="0"/>
        <v>300000</v>
      </c>
      <c r="H53" s="22"/>
      <c r="I53" s="22"/>
      <c r="J53" s="22"/>
      <c r="K53" s="66"/>
      <c r="L53" s="66"/>
      <c r="M53" s="60"/>
      <c r="N53" s="66"/>
      <c r="O53" s="66"/>
      <c r="P53" s="41"/>
      <c r="Q53" s="22"/>
      <c r="R53" s="22"/>
      <c r="S53" s="60">
        <v>300000</v>
      </c>
      <c r="T53" s="55"/>
      <c r="U53" s="122"/>
      <c r="V53" s="269" t="s">
        <v>836</v>
      </c>
    </row>
    <row r="54" spans="1:22" ht="15.75">
      <c r="A54" s="4"/>
      <c r="B54" s="53"/>
      <c r="C54" s="65"/>
      <c r="D54" s="53"/>
      <c r="E54" s="53"/>
      <c r="F54" s="56"/>
      <c r="G54" s="103">
        <f t="shared" si="0"/>
        <v>0</v>
      </c>
      <c r="H54" s="22"/>
      <c r="I54" s="22"/>
      <c r="J54" s="22"/>
      <c r="K54" s="66"/>
      <c r="L54" s="66"/>
      <c r="M54" s="60"/>
      <c r="N54" s="66"/>
      <c r="O54" s="66"/>
      <c r="P54" s="41"/>
      <c r="Q54" s="22"/>
      <c r="R54" s="22"/>
      <c r="S54" s="60"/>
      <c r="T54" s="55"/>
      <c r="U54" s="122"/>
      <c r="V54" s="63"/>
    </row>
    <row r="55" spans="1:22" ht="15.75">
      <c r="A55" s="4"/>
      <c r="B55" s="97"/>
      <c r="C55" s="97"/>
      <c r="D55" s="105"/>
      <c r="E55" s="54"/>
      <c r="F55" s="56"/>
      <c r="G55" s="103">
        <f t="shared" si="0"/>
        <v>0</v>
      </c>
      <c r="H55" s="22"/>
      <c r="I55" s="22"/>
      <c r="J55" s="22"/>
      <c r="K55" s="66"/>
      <c r="L55" s="66"/>
      <c r="M55" s="60"/>
      <c r="N55" s="66"/>
      <c r="O55" s="66"/>
      <c r="P55" s="41"/>
      <c r="Q55" s="22"/>
      <c r="R55" s="22"/>
      <c r="S55" s="60"/>
      <c r="T55" s="55"/>
      <c r="U55" s="122"/>
      <c r="V55" s="63"/>
    </row>
    <row r="56" spans="1:22" ht="18.75">
      <c r="A56" s="67"/>
      <c r="B56" s="88" t="s">
        <v>31</v>
      </c>
      <c r="C56" s="22"/>
      <c r="D56" s="22"/>
      <c r="E56" s="22"/>
      <c r="F56" s="22"/>
      <c r="G56" s="91">
        <f>SUM(G7:G55)</f>
        <v>22772732</v>
      </c>
      <c r="H56" s="89"/>
      <c r="I56" s="89"/>
      <c r="J56" s="89"/>
      <c r="K56" s="90"/>
      <c r="L56" s="90"/>
      <c r="M56" s="91">
        <f>SUM(M7:M55)</f>
        <v>2381732</v>
      </c>
      <c r="N56" s="90"/>
      <c r="O56" s="90"/>
      <c r="P56" s="91">
        <f>SUM(P7:P55)</f>
        <v>6611000</v>
      </c>
      <c r="Q56" s="90"/>
      <c r="R56" s="90"/>
      <c r="S56" s="91">
        <f>SUM(S7:S55)</f>
        <v>13780000</v>
      </c>
      <c r="T56" s="22"/>
      <c r="U56" s="123"/>
      <c r="V56" s="22"/>
    </row>
    <row r="57" spans="1:22">
      <c r="A57" s="81" t="s">
        <v>248</v>
      </c>
      <c r="B57" s="81"/>
      <c r="C57" s="81"/>
      <c r="D57" s="81"/>
      <c r="E57" s="81"/>
      <c r="F57" s="81"/>
      <c r="G57" s="81"/>
      <c r="H57" s="81"/>
      <c r="I57" s="81"/>
      <c r="J57" s="81"/>
      <c r="K57" s="81"/>
      <c r="L57" s="81"/>
      <c r="M57" s="81"/>
      <c r="N57" s="81"/>
      <c r="O57" s="81"/>
      <c r="P57" s="81"/>
      <c r="Q57" s="81"/>
      <c r="R57" s="81"/>
      <c r="S57" s="81"/>
      <c r="T57" s="81"/>
      <c r="U57" s="81"/>
      <c r="V57" s="124"/>
    </row>
    <row r="58" spans="1:22" ht="75">
      <c r="A58" s="4"/>
      <c r="B58" s="34" t="s">
        <v>84</v>
      </c>
      <c r="C58" s="33" t="s">
        <v>85</v>
      </c>
      <c r="D58" s="12" t="s">
        <v>120</v>
      </c>
      <c r="E58" s="98" t="s">
        <v>210</v>
      </c>
      <c r="F58" s="56" t="s">
        <v>112</v>
      </c>
      <c r="G58" s="13"/>
      <c r="H58" s="8">
        <f>M58+P58+S58</f>
        <v>3806</v>
      </c>
      <c r="I58" s="13"/>
      <c r="J58" s="13"/>
      <c r="K58" s="7"/>
      <c r="L58" s="7"/>
      <c r="M58" s="74">
        <v>3806</v>
      </c>
      <c r="N58" s="7"/>
      <c r="O58" s="7"/>
      <c r="P58" s="8"/>
      <c r="Q58" s="7"/>
      <c r="R58" s="7"/>
      <c r="S58" s="74"/>
      <c r="T58" s="55" t="s">
        <v>239</v>
      </c>
      <c r="U58" s="123"/>
      <c r="V58" s="22"/>
    </row>
    <row r="59" spans="1:22" ht="54">
      <c r="A59" s="4"/>
      <c r="B59" s="97" t="s">
        <v>154</v>
      </c>
      <c r="C59" s="97" t="s">
        <v>155</v>
      </c>
      <c r="D59" s="12" t="s">
        <v>213</v>
      </c>
      <c r="E59" s="54" t="s">
        <v>62</v>
      </c>
      <c r="F59" s="56" t="s">
        <v>112</v>
      </c>
      <c r="G59" s="13"/>
      <c r="H59" s="8">
        <f>M59+P59+S59</f>
        <v>27140</v>
      </c>
      <c r="I59" s="13"/>
      <c r="J59" s="13"/>
      <c r="K59" s="7" t="s">
        <v>236</v>
      </c>
      <c r="L59" s="7" t="s">
        <v>224</v>
      </c>
      <c r="M59" s="60">
        <v>27140</v>
      </c>
      <c r="N59" s="7"/>
      <c r="O59" s="7"/>
      <c r="P59" s="8"/>
      <c r="Q59" s="7"/>
      <c r="R59" s="7"/>
      <c r="S59" s="74"/>
      <c r="T59" s="55" t="s">
        <v>239</v>
      </c>
      <c r="U59" s="123"/>
      <c r="V59" s="22"/>
    </row>
    <row r="60" spans="1:22" ht="108">
      <c r="A60" s="4"/>
      <c r="B60" s="97" t="s">
        <v>19</v>
      </c>
      <c r="C60" s="97" t="s">
        <v>20</v>
      </c>
      <c r="D60" s="12" t="s">
        <v>215</v>
      </c>
      <c r="E60" s="98" t="s">
        <v>216</v>
      </c>
      <c r="F60" s="56" t="s">
        <v>112</v>
      </c>
      <c r="G60" s="13"/>
      <c r="H60" s="8">
        <f>M60+P60+S60</f>
        <v>5189</v>
      </c>
      <c r="I60" s="13"/>
      <c r="J60" s="13"/>
      <c r="K60" s="7" t="s">
        <v>236</v>
      </c>
      <c r="L60" s="7" t="s">
        <v>225</v>
      </c>
      <c r="M60" s="60">
        <v>5189</v>
      </c>
      <c r="N60" s="7"/>
      <c r="O60" s="7"/>
      <c r="P60" s="8"/>
      <c r="Q60" s="7"/>
      <c r="R60" s="7"/>
      <c r="S60" s="74"/>
      <c r="T60" s="55" t="s">
        <v>239</v>
      </c>
      <c r="U60" s="123"/>
      <c r="V60" s="22"/>
    </row>
    <row r="61" spans="1:22" ht="108">
      <c r="A61" s="4"/>
      <c r="B61" s="97" t="s">
        <v>19</v>
      </c>
      <c r="C61" s="97" t="s">
        <v>20</v>
      </c>
      <c r="D61" s="97" t="s">
        <v>214</v>
      </c>
      <c r="E61" s="57" t="s">
        <v>217</v>
      </c>
      <c r="F61" s="56" t="s">
        <v>112</v>
      </c>
      <c r="G61" s="13"/>
      <c r="H61" s="8">
        <f>M61+P61+S61</f>
        <v>14949</v>
      </c>
      <c r="I61" s="13"/>
      <c r="J61" s="13"/>
      <c r="K61" s="7" t="s">
        <v>225</v>
      </c>
      <c r="L61" s="7" t="s">
        <v>18</v>
      </c>
      <c r="M61" s="60">
        <v>14949</v>
      </c>
      <c r="N61" s="7"/>
      <c r="O61" s="7"/>
      <c r="P61" s="8"/>
      <c r="Q61" s="7"/>
      <c r="R61" s="7"/>
      <c r="S61" s="74"/>
      <c r="T61" s="55" t="s">
        <v>239</v>
      </c>
      <c r="U61" s="123"/>
      <c r="V61" s="22"/>
    </row>
    <row r="62" spans="1:22" ht="175.5">
      <c r="A62" s="4"/>
      <c r="B62" s="34" t="s">
        <v>84</v>
      </c>
      <c r="C62" s="97" t="s">
        <v>205</v>
      </c>
      <c r="D62" s="12" t="s">
        <v>218</v>
      </c>
      <c r="E62" s="17" t="s">
        <v>107</v>
      </c>
      <c r="F62" s="56" t="s">
        <v>112</v>
      </c>
      <c r="G62" s="13"/>
      <c r="H62" s="8">
        <f>M62+P62+S62</f>
        <v>196000</v>
      </c>
      <c r="I62" s="13"/>
      <c r="J62" s="13"/>
      <c r="K62" s="7" t="s">
        <v>237</v>
      </c>
      <c r="L62" s="7" t="s">
        <v>225</v>
      </c>
      <c r="M62" s="60">
        <v>96000</v>
      </c>
      <c r="N62" s="7"/>
      <c r="O62" s="7"/>
      <c r="P62" s="8">
        <v>100000</v>
      </c>
      <c r="Q62" s="7"/>
      <c r="R62" s="7"/>
      <c r="S62" s="74"/>
      <c r="T62" s="55" t="s">
        <v>239</v>
      </c>
      <c r="U62" s="123"/>
      <c r="V62" s="22"/>
    </row>
    <row r="63" spans="1:22" ht="94.5">
      <c r="A63" s="4"/>
      <c r="B63" s="97" t="s">
        <v>339</v>
      </c>
      <c r="C63" s="97" t="s">
        <v>338</v>
      </c>
      <c r="D63" s="12" t="s">
        <v>551</v>
      </c>
      <c r="E63" s="17" t="s">
        <v>121</v>
      </c>
      <c r="F63" s="56" t="s">
        <v>112</v>
      </c>
      <c r="G63" s="13"/>
      <c r="H63" s="8">
        <f t="shared" ref="H63:H69" si="5">M63+P63+S63</f>
        <v>155000</v>
      </c>
      <c r="I63" s="13"/>
      <c r="J63" s="13"/>
      <c r="K63" s="7"/>
      <c r="L63" s="7"/>
      <c r="M63" s="60"/>
      <c r="N63" s="7"/>
      <c r="O63" s="7"/>
      <c r="P63" s="8"/>
      <c r="Q63" s="7"/>
      <c r="R63" s="7"/>
      <c r="S63" s="131">
        <v>155000</v>
      </c>
      <c r="T63" s="55"/>
      <c r="U63" s="123"/>
      <c r="V63" s="22"/>
    </row>
    <row r="64" spans="1:22" ht="75">
      <c r="A64" s="4"/>
      <c r="B64" s="34" t="s">
        <v>16</v>
      </c>
      <c r="C64" s="97" t="s">
        <v>550</v>
      </c>
      <c r="D64" s="12" t="s">
        <v>552</v>
      </c>
      <c r="E64" s="17" t="s">
        <v>558</v>
      </c>
      <c r="F64" s="131" t="s">
        <v>553</v>
      </c>
      <c r="G64" s="13"/>
      <c r="H64" s="8">
        <f t="shared" si="5"/>
        <v>5000</v>
      </c>
      <c r="I64" s="13"/>
      <c r="J64" s="13"/>
      <c r="K64" s="7"/>
      <c r="L64" s="7"/>
      <c r="M64" s="60"/>
      <c r="N64" s="7"/>
      <c r="O64" s="7"/>
      <c r="P64" s="8"/>
      <c r="Q64" s="7"/>
      <c r="R64" s="7"/>
      <c r="S64" s="131">
        <v>5000</v>
      </c>
      <c r="T64" s="55"/>
      <c r="U64" s="22"/>
      <c r="V64" s="22"/>
    </row>
    <row r="65" spans="1:25" ht="75">
      <c r="A65" s="4"/>
      <c r="B65" s="34" t="s">
        <v>16</v>
      </c>
      <c r="C65" s="97" t="s">
        <v>550</v>
      </c>
      <c r="D65" s="12" t="s">
        <v>552</v>
      </c>
      <c r="E65" s="17" t="s">
        <v>558</v>
      </c>
      <c r="F65" s="132" t="s">
        <v>554</v>
      </c>
      <c r="G65" s="13"/>
      <c r="H65" s="8">
        <f t="shared" si="5"/>
        <v>5000</v>
      </c>
      <c r="I65" s="13"/>
      <c r="J65" s="13"/>
      <c r="K65" s="7"/>
      <c r="L65" s="7"/>
      <c r="M65" s="60"/>
      <c r="N65" s="7"/>
      <c r="O65" s="7"/>
      <c r="P65" s="8"/>
      <c r="Q65" s="7"/>
      <c r="R65" s="7"/>
      <c r="S65" s="131">
        <v>5000</v>
      </c>
      <c r="T65" s="55"/>
      <c r="U65" s="22"/>
      <c r="V65" s="22"/>
    </row>
    <row r="66" spans="1:25" ht="75">
      <c r="A66" s="4"/>
      <c r="B66" s="34" t="s">
        <v>16</v>
      </c>
      <c r="C66" s="97" t="s">
        <v>550</v>
      </c>
      <c r="D66" s="12" t="s">
        <v>552</v>
      </c>
      <c r="E66" s="17" t="s">
        <v>558</v>
      </c>
      <c r="F66" s="132" t="s">
        <v>555</v>
      </c>
      <c r="G66" s="13"/>
      <c r="H66" s="8">
        <f t="shared" si="5"/>
        <v>5000</v>
      </c>
      <c r="I66" s="13"/>
      <c r="J66" s="13"/>
      <c r="K66" s="7"/>
      <c r="L66" s="7"/>
      <c r="M66" s="60"/>
      <c r="N66" s="7"/>
      <c r="O66" s="7"/>
      <c r="P66" s="8"/>
      <c r="Q66" s="7"/>
      <c r="R66" s="7"/>
      <c r="S66" s="131">
        <v>5000</v>
      </c>
      <c r="T66" s="55"/>
      <c r="U66" s="22"/>
      <c r="V66" s="22"/>
    </row>
    <row r="67" spans="1:25" ht="75">
      <c r="A67" s="4"/>
      <c r="B67" s="34" t="s">
        <v>16</v>
      </c>
      <c r="C67" s="97" t="s">
        <v>550</v>
      </c>
      <c r="D67" s="12" t="s">
        <v>552</v>
      </c>
      <c r="E67" s="17" t="s">
        <v>558</v>
      </c>
      <c r="F67" s="132" t="s">
        <v>556</v>
      </c>
      <c r="G67" s="13"/>
      <c r="H67" s="8">
        <f t="shared" si="5"/>
        <v>5000</v>
      </c>
      <c r="I67" s="13"/>
      <c r="J67" s="13"/>
      <c r="K67" s="7"/>
      <c r="L67" s="7"/>
      <c r="M67" s="60"/>
      <c r="N67" s="7"/>
      <c r="O67" s="7"/>
      <c r="P67" s="8"/>
      <c r="Q67" s="7"/>
      <c r="R67" s="7"/>
      <c r="S67" s="131">
        <v>5000</v>
      </c>
      <c r="T67" s="55"/>
      <c r="U67" s="22"/>
      <c r="V67" s="22"/>
    </row>
    <row r="68" spans="1:25" ht="75">
      <c r="A68" s="4"/>
      <c r="B68" s="34" t="s">
        <v>16</v>
      </c>
      <c r="C68" s="97" t="s">
        <v>550</v>
      </c>
      <c r="D68" s="12" t="s">
        <v>552</v>
      </c>
      <c r="E68" s="17" t="s">
        <v>558</v>
      </c>
      <c r="F68" s="131" t="s">
        <v>557</v>
      </c>
      <c r="G68" s="13"/>
      <c r="H68" s="8">
        <f t="shared" si="5"/>
        <v>5000</v>
      </c>
      <c r="I68" s="13"/>
      <c r="J68" s="13"/>
      <c r="K68" s="7"/>
      <c r="L68" s="7"/>
      <c r="M68" s="60"/>
      <c r="N68" s="7"/>
      <c r="O68" s="7"/>
      <c r="P68" s="8"/>
      <c r="Q68" s="7"/>
      <c r="R68" s="7"/>
      <c r="S68" s="131">
        <v>5000</v>
      </c>
      <c r="T68" s="55"/>
      <c r="U68" s="22"/>
      <c r="V68" s="22"/>
    </row>
    <row r="69" spans="1:25" ht="15.75">
      <c r="A69" s="4"/>
      <c r="B69" s="34"/>
      <c r="C69" s="97"/>
      <c r="D69" s="12"/>
      <c r="E69" s="17"/>
      <c r="F69" s="56"/>
      <c r="G69" s="13"/>
      <c r="H69" s="8">
        <f t="shared" si="5"/>
        <v>0</v>
      </c>
      <c r="I69" s="13"/>
      <c r="J69" s="13"/>
      <c r="K69" s="7"/>
      <c r="L69" s="7"/>
      <c r="M69" s="60"/>
      <c r="N69" s="7"/>
      <c r="O69" s="7"/>
      <c r="P69" s="8"/>
      <c r="Q69" s="7"/>
      <c r="R69" s="7"/>
      <c r="S69" s="74"/>
      <c r="T69" s="55"/>
      <c r="U69" s="22"/>
      <c r="V69" s="22"/>
    </row>
    <row r="70" spans="1:25" ht="15.75">
      <c r="A70" s="4"/>
      <c r="B70" s="34"/>
      <c r="C70" s="97"/>
      <c r="D70" s="12"/>
      <c r="E70" s="17"/>
      <c r="F70" s="56"/>
      <c r="G70" s="13"/>
      <c r="H70" s="8"/>
      <c r="I70" s="13"/>
      <c r="J70" s="13"/>
      <c r="K70" s="7"/>
      <c r="L70" s="7"/>
      <c r="M70" s="60"/>
      <c r="N70" s="7"/>
      <c r="O70" s="7"/>
      <c r="P70" s="8"/>
      <c r="Q70" s="7"/>
      <c r="R70" s="7"/>
      <c r="S70" s="74"/>
      <c r="T70" s="55"/>
      <c r="U70" s="22"/>
      <c r="V70" s="22"/>
    </row>
    <row r="71" spans="1:25" ht="15.75">
      <c r="A71" s="4"/>
      <c r="B71" s="34"/>
      <c r="C71" s="33"/>
      <c r="D71" s="12"/>
      <c r="E71" s="98"/>
      <c r="F71" s="59"/>
      <c r="G71" s="13"/>
      <c r="H71" s="8"/>
      <c r="I71" s="13"/>
      <c r="J71" s="13"/>
      <c r="K71" s="7"/>
      <c r="L71" s="7"/>
      <c r="M71" s="9"/>
      <c r="N71" s="7"/>
      <c r="O71" s="7"/>
      <c r="P71" s="8"/>
      <c r="Q71" s="7"/>
      <c r="R71" s="7"/>
      <c r="S71" s="74"/>
      <c r="T71" s="22"/>
      <c r="U71" s="22"/>
      <c r="V71" s="22"/>
    </row>
    <row r="72" spans="1:25" ht="15.75">
      <c r="A72" s="4"/>
      <c r="B72" s="34"/>
      <c r="C72" s="33"/>
      <c r="D72" s="12"/>
      <c r="E72" s="98"/>
      <c r="F72" s="59"/>
      <c r="G72" s="13"/>
      <c r="H72" s="8"/>
      <c r="I72" s="13"/>
      <c r="J72" s="13"/>
      <c r="K72" s="7"/>
      <c r="L72" s="7"/>
      <c r="M72" s="9"/>
      <c r="N72" s="7"/>
      <c r="O72" s="7"/>
      <c r="P72" s="8"/>
      <c r="Q72" s="7"/>
      <c r="R72" s="7"/>
      <c r="S72" s="74"/>
      <c r="T72" s="22"/>
      <c r="U72" s="22"/>
      <c r="V72" s="22"/>
    </row>
    <row r="73" spans="1:25" ht="18.75">
      <c r="A73" s="27"/>
      <c r="B73" s="347" t="s">
        <v>86</v>
      </c>
      <c r="C73" s="348"/>
      <c r="D73" s="348"/>
      <c r="E73" s="349"/>
      <c r="F73" s="24"/>
      <c r="G73" s="49"/>
      <c r="H73" s="91">
        <f>SUM(H58:H72)</f>
        <v>427084</v>
      </c>
      <c r="I73" s="49"/>
      <c r="J73" s="49"/>
      <c r="K73" s="24"/>
      <c r="L73" s="24"/>
      <c r="M73" s="91">
        <f>SUM(M58:M72)</f>
        <v>147084</v>
      </c>
      <c r="N73" s="24"/>
      <c r="O73" s="24"/>
      <c r="P73" s="91">
        <f>SUM(P58:P72)</f>
        <v>100000</v>
      </c>
      <c r="Q73" s="24"/>
      <c r="R73" s="24"/>
      <c r="S73" s="91">
        <f>SUM(S58:S72)</f>
        <v>180000</v>
      </c>
      <c r="T73" s="24"/>
      <c r="U73" s="24"/>
      <c r="V73" s="24"/>
    </row>
    <row r="74" spans="1:25" ht="18.75">
      <c r="A74" s="67"/>
      <c r="B74" s="22"/>
      <c r="C74" s="92" t="s">
        <v>266</v>
      </c>
      <c r="D74" s="22"/>
      <c r="E74" s="22"/>
      <c r="F74" s="22"/>
      <c r="G74" s="91">
        <f>G73+G56</f>
        <v>22772732</v>
      </c>
      <c r="H74" s="91">
        <f>H73+H56</f>
        <v>427084</v>
      </c>
      <c r="I74" s="22"/>
      <c r="J74" s="22"/>
      <c r="K74" s="22"/>
      <c r="L74" s="22"/>
      <c r="M74" s="91">
        <f>M73+M56</f>
        <v>2528816</v>
      </c>
      <c r="N74" s="22"/>
      <c r="O74" s="22"/>
      <c r="P74" s="91">
        <f>P73+P56</f>
        <v>6711000</v>
      </c>
      <c r="Q74" s="22"/>
      <c r="R74" s="22"/>
      <c r="S74" s="91">
        <f>S73+S56</f>
        <v>13960000</v>
      </c>
      <c r="T74" s="22"/>
      <c r="U74" s="22"/>
      <c r="V74" s="22"/>
    </row>
    <row r="75" spans="1:25">
      <c r="A75" s="133">
        <v>4</v>
      </c>
      <c r="B75" s="317" t="s">
        <v>473</v>
      </c>
      <c r="C75" s="318"/>
      <c r="D75" s="318"/>
      <c r="E75" s="319"/>
      <c r="F75" s="134"/>
      <c r="G75" s="135"/>
      <c r="H75" s="136"/>
      <c r="I75" s="116"/>
      <c r="J75" s="116"/>
      <c r="K75" s="137"/>
      <c r="L75" s="137"/>
      <c r="M75" s="136"/>
      <c r="N75" s="138"/>
      <c r="O75" s="137"/>
      <c r="P75" s="117"/>
      <c r="Q75" s="138"/>
      <c r="R75" s="138"/>
      <c r="S75" s="117"/>
      <c r="T75" s="138"/>
      <c r="U75" s="138"/>
      <c r="V75" s="117"/>
      <c r="W75" s="134"/>
      <c r="X75" s="182"/>
      <c r="Y75" s="134"/>
    </row>
    <row r="76" spans="1:25" ht="54">
      <c r="B76" s="97" t="s">
        <v>354</v>
      </c>
      <c r="C76" s="97" t="s">
        <v>673</v>
      </c>
      <c r="D76" s="95" t="s">
        <v>672</v>
      </c>
      <c r="E76" s="98" t="s">
        <v>674</v>
      </c>
      <c r="F76" s="56" t="s">
        <v>112</v>
      </c>
      <c r="G76" s="103">
        <f t="shared" ref="G76:G77" si="6">M76+P76+S76</f>
        <v>500000</v>
      </c>
      <c r="H76" s="6"/>
      <c r="I76" s="6"/>
      <c r="J76" s="6"/>
      <c r="K76" s="100"/>
      <c r="L76" s="100"/>
      <c r="M76" s="104"/>
      <c r="N76" s="100"/>
      <c r="O76" s="100"/>
      <c r="P76" s="102">
        <v>500000</v>
      </c>
      <c r="Q76" s="7"/>
      <c r="R76" s="7"/>
      <c r="S76" s="5"/>
      <c r="T76" s="99"/>
      <c r="U76" s="97"/>
      <c r="V76" s="101"/>
    </row>
    <row r="77" spans="1:25" ht="40.5">
      <c r="A77" s="115">
        <v>2</v>
      </c>
      <c r="B77" s="115"/>
      <c r="C77" s="115"/>
      <c r="D77" s="115" t="s">
        <v>721</v>
      </c>
      <c r="E77" s="115" t="s">
        <v>723</v>
      </c>
      <c r="F77" s="56" t="s">
        <v>112</v>
      </c>
      <c r="G77" s="103">
        <f t="shared" si="6"/>
        <v>544000</v>
      </c>
      <c r="H77" s="140"/>
      <c r="I77" s="140"/>
      <c r="J77" s="118"/>
      <c r="K77" s="141"/>
      <c r="L77" s="142"/>
      <c r="M77" s="118"/>
      <c r="N77" s="118"/>
      <c r="O77" s="117"/>
      <c r="P77" s="102" t="s">
        <v>726</v>
      </c>
      <c r="Q77" s="118"/>
      <c r="R77" s="143"/>
      <c r="S77" s="118"/>
      <c r="T77" s="118"/>
      <c r="U77" s="143"/>
      <c r="V77" s="115"/>
    </row>
  </sheetData>
  <autoFilter ref="A6:AA69"/>
  <mergeCells count="21">
    <mergeCell ref="B75:E75"/>
    <mergeCell ref="T1:T4"/>
    <mergeCell ref="U1:U4"/>
    <mergeCell ref="G2:J2"/>
    <mergeCell ref="V2:V4"/>
    <mergeCell ref="G3:G4"/>
    <mergeCell ref="Q3:S3"/>
    <mergeCell ref="B73:E73"/>
    <mergeCell ref="K1:S2"/>
    <mergeCell ref="F1:F4"/>
    <mergeCell ref="G1:J1"/>
    <mergeCell ref="H3:H4"/>
    <mergeCell ref="I3:I4"/>
    <mergeCell ref="J3:J4"/>
    <mergeCell ref="K3:M3"/>
    <mergeCell ref="N3:P3"/>
    <mergeCell ref="A1:A4"/>
    <mergeCell ref="B1:B4"/>
    <mergeCell ref="C1:C4"/>
    <mergeCell ref="D1:D4"/>
    <mergeCell ref="E1:E4"/>
  </mergeCells>
  <pageMargins left="0.18" right="0.16" top="0.11811023622047245" bottom="0.19685039370078741" header="0.15748031496062992" footer="0.15748031496062992"/>
  <pageSetup scale="60" orientation="landscape" horizontalDpi="1200" verticalDpi="1200" r:id="rId1"/>
  <ignoredErrors>
    <ignoredError sqref="P7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AE329"/>
  <sheetViews>
    <sheetView view="pageBreakPreview" zoomScale="85" zoomScaleSheetLayoutView="85" workbookViewId="0">
      <pane ySplit="7" topLeftCell="A8" activePane="bottomLeft" state="frozen"/>
      <selection pane="bottomLeft" activeCell="D12" sqref="D12"/>
    </sheetView>
  </sheetViews>
  <sheetFormatPr defaultColWidth="8.85546875" defaultRowHeight="15"/>
  <cols>
    <col min="1" max="1" width="4.7109375" style="284" customWidth="1"/>
    <col min="2" max="2" width="20" style="284" customWidth="1"/>
    <col min="3" max="3" width="27.140625" style="289" customWidth="1"/>
    <col min="4" max="4" width="24.42578125" style="284" customWidth="1"/>
    <col min="5" max="5" width="44.85546875" style="284" customWidth="1"/>
    <col min="6" max="6" width="18.42578125" style="286" customWidth="1"/>
    <col min="7" max="7" width="18.140625" style="284" customWidth="1"/>
    <col min="8" max="8" width="11.5703125" style="284" customWidth="1"/>
    <col min="9" max="9" width="9.140625" style="284" customWidth="1"/>
    <col min="10" max="11" width="9.28515625" style="284" customWidth="1"/>
    <col min="12" max="12" width="7.85546875" style="284" customWidth="1"/>
    <col min="13" max="13" width="11" style="290" customWidth="1"/>
    <col min="14" max="14" width="7.85546875" style="284" customWidth="1"/>
    <col min="15" max="15" width="9.7109375" style="284" customWidth="1"/>
    <col min="16" max="16" width="15.140625" style="290" customWidth="1"/>
    <col min="17" max="17" width="7.85546875" style="284" customWidth="1"/>
    <col min="18" max="18" width="8.140625" style="284" customWidth="1"/>
    <col min="19" max="19" width="14.140625" style="290" bestFit="1" customWidth="1"/>
    <col min="20" max="20" width="10.7109375" style="284" customWidth="1"/>
    <col min="21" max="21" width="8.85546875" style="284" customWidth="1"/>
    <col min="22" max="22" width="36" style="284" customWidth="1"/>
    <col min="23" max="23" width="17.42578125" style="284" customWidth="1"/>
    <col min="24" max="253" width="8.85546875" style="284"/>
    <col min="254" max="254" width="4.7109375" style="284" customWidth="1"/>
    <col min="255" max="255" width="20" style="284" customWidth="1"/>
    <col min="256" max="256" width="27.140625" style="284" customWidth="1"/>
    <col min="257" max="257" width="24.42578125" style="284" customWidth="1"/>
    <col min="258" max="258" width="44.85546875" style="284" customWidth="1"/>
    <col min="259" max="259" width="18.42578125" style="284" customWidth="1"/>
    <col min="260" max="260" width="18.140625" style="284" customWidth="1"/>
    <col min="261" max="261" width="11.5703125" style="284" customWidth="1"/>
    <col min="262" max="262" width="9.140625" style="284" customWidth="1"/>
    <col min="263" max="264" width="9.28515625" style="284" customWidth="1"/>
    <col min="265" max="265" width="7.85546875" style="284" customWidth="1"/>
    <col min="266" max="266" width="11" style="284" customWidth="1"/>
    <col min="267" max="267" width="7.85546875" style="284" customWidth="1"/>
    <col min="268" max="268" width="9.7109375" style="284" customWidth="1"/>
    <col min="269" max="269" width="15.140625" style="284" customWidth="1"/>
    <col min="270" max="270" width="7.85546875" style="284" customWidth="1"/>
    <col min="271" max="271" width="8.140625" style="284" customWidth="1"/>
    <col min="272" max="272" width="10.85546875" style="284" customWidth="1"/>
    <col min="273" max="273" width="7.85546875" style="284" customWidth="1"/>
    <col min="274" max="274" width="8.140625" style="284" customWidth="1"/>
    <col min="275" max="275" width="10.85546875" style="284" customWidth="1"/>
    <col min="276" max="276" width="10.7109375" style="284" customWidth="1"/>
    <col min="277" max="277" width="8.85546875" style="284" customWidth="1"/>
    <col min="278" max="278" width="22.7109375" style="284" customWidth="1"/>
    <col min="279" max="279" width="17.42578125" style="284" customWidth="1"/>
    <col min="280" max="509" width="8.85546875" style="284"/>
    <col min="510" max="510" width="4.7109375" style="284" customWidth="1"/>
    <col min="511" max="511" width="20" style="284" customWidth="1"/>
    <col min="512" max="512" width="27.140625" style="284" customWidth="1"/>
    <col min="513" max="513" width="24.42578125" style="284" customWidth="1"/>
    <col min="514" max="514" width="44.85546875" style="284" customWidth="1"/>
    <col min="515" max="515" width="18.42578125" style="284" customWidth="1"/>
    <col min="516" max="516" width="18.140625" style="284" customWidth="1"/>
    <col min="517" max="517" width="11.5703125" style="284" customWidth="1"/>
    <col min="518" max="518" width="9.140625" style="284" customWidth="1"/>
    <col min="519" max="520" width="9.28515625" style="284" customWidth="1"/>
    <col min="521" max="521" width="7.85546875" style="284" customWidth="1"/>
    <col min="522" max="522" width="11" style="284" customWidth="1"/>
    <col min="523" max="523" width="7.85546875" style="284" customWidth="1"/>
    <col min="524" max="524" width="9.7109375" style="284" customWidth="1"/>
    <col min="525" max="525" width="15.140625" style="284" customWidth="1"/>
    <col min="526" max="526" width="7.85546875" style="284" customWidth="1"/>
    <col min="527" max="527" width="8.140625" style="284" customWidth="1"/>
    <col min="528" max="528" width="10.85546875" style="284" customWidth="1"/>
    <col min="529" max="529" width="7.85546875" style="284" customWidth="1"/>
    <col min="530" max="530" width="8.140625" style="284" customWidth="1"/>
    <col min="531" max="531" width="10.85546875" style="284" customWidth="1"/>
    <col min="532" max="532" width="10.7109375" style="284" customWidth="1"/>
    <col min="533" max="533" width="8.85546875" style="284" customWidth="1"/>
    <col min="534" max="534" width="22.7109375" style="284" customWidth="1"/>
    <col min="535" max="535" width="17.42578125" style="284" customWidth="1"/>
    <col min="536" max="765" width="8.85546875" style="284"/>
    <col min="766" max="766" width="4.7109375" style="284" customWidth="1"/>
    <col min="767" max="767" width="20" style="284" customWidth="1"/>
    <col min="768" max="768" width="27.140625" style="284" customWidth="1"/>
    <col min="769" max="769" width="24.42578125" style="284" customWidth="1"/>
    <col min="770" max="770" width="44.85546875" style="284" customWidth="1"/>
    <col min="771" max="771" width="18.42578125" style="284" customWidth="1"/>
    <col min="772" max="772" width="18.140625" style="284" customWidth="1"/>
    <col min="773" max="773" width="11.5703125" style="284" customWidth="1"/>
    <col min="774" max="774" width="9.140625" style="284" customWidth="1"/>
    <col min="775" max="776" width="9.28515625" style="284" customWidth="1"/>
    <col min="777" max="777" width="7.85546875" style="284" customWidth="1"/>
    <col min="778" max="778" width="11" style="284" customWidth="1"/>
    <col min="779" max="779" width="7.85546875" style="284" customWidth="1"/>
    <col min="780" max="780" width="9.7109375" style="284" customWidth="1"/>
    <col min="781" max="781" width="15.140625" style="284" customWidth="1"/>
    <col min="782" max="782" width="7.85546875" style="284" customWidth="1"/>
    <col min="783" max="783" width="8.140625" style="284" customWidth="1"/>
    <col min="784" max="784" width="10.85546875" style="284" customWidth="1"/>
    <col min="785" max="785" width="7.85546875" style="284" customWidth="1"/>
    <col min="786" max="786" width="8.140625" style="284" customWidth="1"/>
    <col min="787" max="787" width="10.85546875" style="284" customWidth="1"/>
    <col min="788" max="788" width="10.7109375" style="284" customWidth="1"/>
    <col min="789" max="789" width="8.85546875" style="284" customWidth="1"/>
    <col min="790" max="790" width="22.7109375" style="284" customWidth="1"/>
    <col min="791" max="791" width="17.42578125" style="284" customWidth="1"/>
    <col min="792" max="1021" width="8.85546875" style="284"/>
    <col min="1022" max="1022" width="4.7109375" style="284" customWidth="1"/>
    <col min="1023" max="1023" width="20" style="284" customWidth="1"/>
    <col min="1024" max="1024" width="27.140625" style="284" customWidth="1"/>
    <col min="1025" max="1025" width="24.42578125" style="284" customWidth="1"/>
    <col min="1026" max="1026" width="44.85546875" style="284" customWidth="1"/>
    <col min="1027" max="1027" width="18.42578125" style="284" customWidth="1"/>
    <col min="1028" max="1028" width="18.140625" style="284" customWidth="1"/>
    <col min="1029" max="1029" width="11.5703125" style="284" customWidth="1"/>
    <col min="1030" max="1030" width="9.140625" style="284" customWidth="1"/>
    <col min="1031" max="1032" width="9.28515625" style="284" customWidth="1"/>
    <col min="1033" max="1033" width="7.85546875" style="284" customWidth="1"/>
    <col min="1034" max="1034" width="11" style="284" customWidth="1"/>
    <col min="1035" max="1035" width="7.85546875" style="284" customWidth="1"/>
    <col min="1036" max="1036" width="9.7109375" style="284" customWidth="1"/>
    <col min="1037" max="1037" width="15.140625" style="284" customWidth="1"/>
    <col min="1038" max="1038" width="7.85546875" style="284" customWidth="1"/>
    <col min="1039" max="1039" width="8.140625" style="284" customWidth="1"/>
    <col min="1040" max="1040" width="10.85546875" style="284" customWidth="1"/>
    <col min="1041" max="1041" width="7.85546875" style="284" customWidth="1"/>
    <col min="1042" max="1042" width="8.140625" style="284" customWidth="1"/>
    <col min="1043" max="1043" width="10.85546875" style="284" customWidth="1"/>
    <col min="1044" max="1044" width="10.7109375" style="284" customWidth="1"/>
    <col min="1045" max="1045" width="8.85546875" style="284" customWidth="1"/>
    <col min="1046" max="1046" width="22.7109375" style="284" customWidth="1"/>
    <col min="1047" max="1047" width="17.42578125" style="284" customWidth="1"/>
    <col min="1048" max="1277" width="8.85546875" style="284"/>
    <col min="1278" max="1278" width="4.7109375" style="284" customWidth="1"/>
    <col min="1279" max="1279" width="20" style="284" customWidth="1"/>
    <col min="1280" max="1280" width="27.140625" style="284" customWidth="1"/>
    <col min="1281" max="1281" width="24.42578125" style="284" customWidth="1"/>
    <col min="1282" max="1282" width="44.85546875" style="284" customWidth="1"/>
    <col min="1283" max="1283" width="18.42578125" style="284" customWidth="1"/>
    <col min="1284" max="1284" width="18.140625" style="284" customWidth="1"/>
    <col min="1285" max="1285" width="11.5703125" style="284" customWidth="1"/>
    <col min="1286" max="1286" width="9.140625" style="284" customWidth="1"/>
    <col min="1287" max="1288" width="9.28515625" style="284" customWidth="1"/>
    <col min="1289" max="1289" width="7.85546875" style="284" customWidth="1"/>
    <col min="1290" max="1290" width="11" style="284" customWidth="1"/>
    <col min="1291" max="1291" width="7.85546875" style="284" customWidth="1"/>
    <col min="1292" max="1292" width="9.7109375" style="284" customWidth="1"/>
    <col min="1293" max="1293" width="15.140625" style="284" customWidth="1"/>
    <col min="1294" max="1294" width="7.85546875" style="284" customWidth="1"/>
    <col min="1295" max="1295" width="8.140625" style="284" customWidth="1"/>
    <col min="1296" max="1296" width="10.85546875" style="284" customWidth="1"/>
    <col min="1297" max="1297" width="7.85546875" style="284" customWidth="1"/>
    <col min="1298" max="1298" width="8.140625" style="284" customWidth="1"/>
    <col min="1299" max="1299" width="10.85546875" style="284" customWidth="1"/>
    <col min="1300" max="1300" width="10.7109375" style="284" customWidth="1"/>
    <col min="1301" max="1301" width="8.85546875" style="284" customWidth="1"/>
    <col min="1302" max="1302" width="22.7109375" style="284" customWidth="1"/>
    <col min="1303" max="1303" width="17.42578125" style="284" customWidth="1"/>
    <col min="1304" max="1533" width="8.85546875" style="284"/>
    <col min="1534" max="1534" width="4.7109375" style="284" customWidth="1"/>
    <col min="1535" max="1535" width="20" style="284" customWidth="1"/>
    <col min="1536" max="1536" width="27.140625" style="284" customWidth="1"/>
    <col min="1537" max="1537" width="24.42578125" style="284" customWidth="1"/>
    <col min="1538" max="1538" width="44.85546875" style="284" customWidth="1"/>
    <col min="1539" max="1539" width="18.42578125" style="284" customWidth="1"/>
    <col min="1540" max="1540" width="18.140625" style="284" customWidth="1"/>
    <col min="1541" max="1541" width="11.5703125" style="284" customWidth="1"/>
    <col min="1542" max="1542" width="9.140625" style="284" customWidth="1"/>
    <col min="1543" max="1544" width="9.28515625" style="284" customWidth="1"/>
    <col min="1545" max="1545" width="7.85546875" style="284" customWidth="1"/>
    <col min="1546" max="1546" width="11" style="284" customWidth="1"/>
    <col min="1547" max="1547" width="7.85546875" style="284" customWidth="1"/>
    <col min="1548" max="1548" width="9.7109375" style="284" customWidth="1"/>
    <col min="1549" max="1549" width="15.140625" style="284" customWidth="1"/>
    <col min="1550" max="1550" width="7.85546875" style="284" customWidth="1"/>
    <col min="1551" max="1551" width="8.140625" style="284" customWidth="1"/>
    <col min="1552" max="1552" width="10.85546875" style="284" customWidth="1"/>
    <col min="1553" max="1553" width="7.85546875" style="284" customWidth="1"/>
    <col min="1554" max="1554" width="8.140625" style="284" customWidth="1"/>
    <col min="1555" max="1555" width="10.85546875" style="284" customWidth="1"/>
    <col min="1556" max="1556" width="10.7109375" style="284" customWidth="1"/>
    <col min="1557" max="1557" width="8.85546875" style="284" customWidth="1"/>
    <col min="1558" max="1558" width="22.7109375" style="284" customWidth="1"/>
    <col min="1559" max="1559" width="17.42578125" style="284" customWidth="1"/>
    <col min="1560" max="1789" width="8.85546875" style="284"/>
    <col min="1790" max="1790" width="4.7109375" style="284" customWidth="1"/>
    <col min="1791" max="1791" width="20" style="284" customWidth="1"/>
    <col min="1792" max="1792" width="27.140625" style="284" customWidth="1"/>
    <col min="1793" max="1793" width="24.42578125" style="284" customWidth="1"/>
    <col min="1794" max="1794" width="44.85546875" style="284" customWidth="1"/>
    <col min="1795" max="1795" width="18.42578125" style="284" customWidth="1"/>
    <col min="1796" max="1796" width="18.140625" style="284" customWidth="1"/>
    <col min="1797" max="1797" width="11.5703125" style="284" customWidth="1"/>
    <col min="1798" max="1798" width="9.140625" style="284" customWidth="1"/>
    <col min="1799" max="1800" width="9.28515625" style="284" customWidth="1"/>
    <col min="1801" max="1801" width="7.85546875" style="284" customWidth="1"/>
    <col min="1802" max="1802" width="11" style="284" customWidth="1"/>
    <col min="1803" max="1803" width="7.85546875" style="284" customWidth="1"/>
    <col min="1804" max="1804" width="9.7109375" style="284" customWidth="1"/>
    <col min="1805" max="1805" width="15.140625" style="284" customWidth="1"/>
    <col min="1806" max="1806" width="7.85546875" style="284" customWidth="1"/>
    <col min="1807" max="1807" width="8.140625" style="284" customWidth="1"/>
    <col min="1808" max="1808" width="10.85546875" style="284" customWidth="1"/>
    <col min="1809" max="1809" width="7.85546875" style="284" customWidth="1"/>
    <col min="1810" max="1810" width="8.140625" style="284" customWidth="1"/>
    <col min="1811" max="1811" width="10.85546875" style="284" customWidth="1"/>
    <col min="1812" max="1812" width="10.7109375" style="284" customWidth="1"/>
    <col min="1813" max="1813" width="8.85546875" style="284" customWidth="1"/>
    <col min="1814" max="1814" width="22.7109375" style="284" customWidth="1"/>
    <col min="1815" max="1815" width="17.42578125" style="284" customWidth="1"/>
    <col min="1816" max="2045" width="8.85546875" style="284"/>
    <col min="2046" max="2046" width="4.7109375" style="284" customWidth="1"/>
    <col min="2047" max="2047" width="20" style="284" customWidth="1"/>
    <col min="2048" max="2048" width="27.140625" style="284" customWidth="1"/>
    <col min="2049" max="2049" width="24.42578125" style="284" customWidth="1"/>
    <col min="2050" max="2050" width="44.85546875" style="284" customWidth="1"/>
    <col min="2051" max="2051" width="18.42578125" style="284" customWidth="1"/>
    <col min="2052" max="2052" width="18.140625" style="284" customWidth="1"/>
    <col min="2053" max="2053" width="11.5703125" style="284" customWidth="1"/>
    <col min="2054" max="2054" width="9.140625" style="284" customWidth="1"/>
    <col min="2055" max="2056" width="9.28515625" style="284" customWidth="1"/>
    <col min="2057" max="2057" width="7.85546875" style="284" customWidth="1"/>
    <col min="2058" max="2058" width="11" style="284" customWidth="1"/>
    <col min="2059" max="2059" width="7.85546875" style="284" customWidth="1"/>
    <col min="2060" max="2060" width="9.7109375" style="284" customWidth="1"/>
    <col min="2061" max="2061" width="15.140625" style="284" customWidth="1"/>
    <col min="2062" max="2062" width="7.85546875" style="284" customWidth="1"/>
    <col min="2063" max="2063" width="8.140625" style="284" customWidth="1"/>
    <col min="2064" max="2064" width="10.85546875" style="284" customWidth="1"/>
    <col min="2065" max="2065" width="7.85546875" style="284" customWidth="1"/>
    <col min="2066" max="2066" width="8.140625" style="284" customWidth="1"/>
    <col min="2067" max="2067" width="10.85546875" style="284" customWidth="1"/>
    <col min="2068" max="2068" width="10.7109375" style="284" customWidth="1"/>
    <col min="2069" max="2069" width="8.85546875" style="284" customWidth="1"/>
    <col min="2070" max="2070" width="22.7109375" style="284" customWidth="1"/>
    <col min="2071" max="2071" width="17.42578125" style="284" customWidth="1"/>
    <col min="2072" max="2301" width="8.85546875" style="284"/>
    <col min="2302" max="2302" width="4.7109375" style="284" customWidth="1"/>
    <col min="2303" max="2303" width="20" style="284" customWidth="1"/>
    <col min="2304" max="2304" width="27.140625" style="284" customWidth="1"/>
    <col min="2305" max="2305" width="24.42578125" style="284" customWidth="1"/>
    <col min="2306" max="2306" width="44.85546875" style="284" customWidth="1"/>
    <col min="2307" max="2307" width="18.42578125" style="284" customWidth="1"/>
    <col min="2308" max="2308" width="18.140625" style="284" customWidth="1"/>
    <col min="2309" max="2309" width="11.5703125" style="284" customWidth="1"/>
    <col min="2310" max="2310" width="9.140625" style="284" customWidth="1"/>
    <col min="2311" max="2312" width="9.28515625" style="284" customWidth="1"/>
    <col min="2313" max="2313" width="7.85546875" style="284" customWidth="1"/>
    <col min="2314" max="2314" width="11" style="284" customWidth="1"/>
    <col min="2315" max="2315" width="7.85546875" style="284" customWidth="1"/>
    <col min="2316" max="2316" width="9.7109375" style="284" customWidth="1"/>
    <col min="2317" max="2317" width="15.140625" style="284" customWidth="1"/>
    <col min="2318" max="2318" width="7.85546875" style="284" customWidth="1"/>
    <col min="2319" max="2319" width="8.140625" style="284" customWidth="1"/>
    <col min="2320" max="2320" width="10.85546875" style="284" customWidth="1"/>
    <col min="2321" max="2321" width="7.85546875" style="284" customWidth="1"/>
    <col min="2322" max="2322" width="8.140625" style="284" customWidth="1"/>
    <col min="2323" max="2323" width="10.85546875" style="284" customWidth="1"/>
    <col min="2324" max="2324" width="10.7109375" style="284" customWidth="1"/>
    <col min="2325" max="2325" width="8.85546875" style="284" customWidth="1"/>
    <col min="2326" max="2326" width="22.7109375" style="284" customWidth="1"/>
    <col min="2327" max="2327" width="17.42578125" style="284" customWidth="1"/>
    <col min="2328" max="2557" width="8.85546875" style="284"/>
    <col min="2558" max="2558" width="4.7109375" style="284" customWidth="1"/>
    <col min="2559" max="2559" width="20" style="284" customWidth="1"/>
    <col min="2560" max="2560" width="27.140625" style="284" customWidth="1"/>
    <col min="2561" max="2561" width="24.42578125" style="284" customWidth="1"/>
    <col min="2562" max="2562" width="44.85546875" style="284" customWidth="1"/>
    <col min="2563" max="2563" width="18.42578125" style="284" customWidth="1"/>
    <col min="2564" max="2564" width="18.140625" style="284" customWidth="1"/>
    <col min="2565" max="2565" width="11.5703125" style="284" customWidth="1"/>
    <col min="2566" max="2566" width="9.140625" style="284" customWidth="1"/>
    <col min="2567" max="2568" width="9.28515625" style="284" customWidth="1"/>
    <col min="2569" max="2569" width="7.85546875" style="284" customWidth="1"/>
    <col min="2570" max="2570" width="11" style="284" customWidth="1"/>
    <col min="2571" max="2571" width="7.85546875" style="284" customWidth="1"/>
    <col min="2572" max="2572" width="9.7109375" style="284" customWidth="1"/>
    <col min="2573" max="2573" width="15.140625" style="284" customWidth="1"/>
    <col min="2574" max="2574" width="7.85546875" style="284" customWidth="1"/>
    <col min="2575" max="2575" width="8.140625" style="284" customWidth="1"/>
    <col min="2576" max="2576" width="10.85546875" style="284" customWidth="1"/>
    <col min="2577" max="2577" width="7.85546875" style="284" customWidth="1"/>
    <col min="2578" max="2578" width="8.140625" style="284" customWidth="1"/>
    <col min="2579" max="2579" width="10.85546875" style="284" customWidth="1"/>
    <col min="2580" max="2580" width="10.7109375" style="284" customWidth="1"/>
    <col min="2581" max="2581" width="8.85546875" style="284" customWidth="1"/>
    <col min="2582" max="2582" width="22.7109375" style="284" customWidth="1"/>
    <col min="2583" max="2583" width="17.42578125" style="284" customWidth="1"/>
    <col min="2584" max="2813" width="8.85546875" style="284"/>
    <col min="2814" max="2814" width="4.7109375" style="284" customWidth="1"/>
    <col min="2815" max="2815" width="20" style="284" customWidth="1"/>
    <col min="2816" max="2816" width="27.140625" style="284" customWidth="1"/>
    <col min="2817" max="2817" width="24.42578125" style="284" customWidth="1"/>
    <col min="2818" max="2818" width="44.85546875" style="284" customWidth="1"/>
    <col min="2819" max="2819" width="18.42578125" style="284" customWidth="1"/>
    <col min="2820" max="2820" width="18.140625" style="284" customWidth="1"/>
    <col min="2821" max="2821" width="11.5703125" style="284" customWidth="1"/>
    <col min="2822" max="2822" width="9.140625" style="284" customWidth="1"/>
    <col min="2823" max="2824" width="9.28515625" style="284" customWidth="1"/>
    <col min="2825" max="2825" width="7.85546875" style="284" customWidth="1"/>
    <col min="2826" max="2826" width="11" style="284" customWidth="1"/>
    <col min="2827" max="2827" width="7.85546875" style="284" customWidth="1"/>
    <col min="2828" max="2828" width="9.7109375" style="284" customWidth="1"/>
    <col min="2829" max="2829" width="15.140625" style="284" customWidth="1"/>
    <col min="2830" max="2830" width="7.85546875" style="284" customWidth="1"/>
    <col min="2831" max="2831" width="8.140625" style="284" customWidth="1"/>
    <col min="2832" max="2832" width="10.85546875" style="284" customWidth="1"/>
    <col min="2833" max="2833" width="7.85546875" style="284" customWidth="1"/>
    <col min="2834" max="2834" width="8.140625" style="284" customWidth="1"/>
    <col min="2835" max="2835" width="10.85546875" style="284" customWidth="1"/>
    <col min="2836" max="2836" width="10.7109375" style="284" customWidth="1"/>
    <col min="2837" max="2837" width="8.85546875" style="284" customWidth="1"/>
    <col min="2838" max="2838" width="22.7109375" style="284" customWidth="1"/>
    <col min="2839" max="2839" width="17.42578125" style="284" customWidth="1"/>
    <col min="2840" max="3069" width="8.85546875" style="284"/>
    <col min="3070" max="3070" width="4.7109375" style="284" customWidth="1"/>
    <col min="3071" max="3071" width="20" style="284" customWidth="1"/>
    <col min="3072" max="3072" width="27.140625" style="284" customWidth="1"/>
    <col min="3073" max="3073" width="24.42578125" style="284" customWidth="1"/>
    <col min="3074" max="3074" width="44.85546875" style="284" customWidth="1"/>
    <col min="3075" max="3075" width="18.42578125" style="284" customWidth="1"/>
    <col min="3076" max="3076" width="18.140625" style="284" customWidth="1"/>
    <col min="3077" max="3077" width="11.5703125" style="284" customWidth="1"/>
    <col min="3078" max="3078" width="9.140625" style="284" customWidth="1"/>
    <col min="3079" max="3080" width="9.28515625" style="284" customWidth="1"/>
    <col min="3081" max="3081" width="7.85546875" style="284" customWidth="1"/>
    <col min="3082" max="3082" width="11" style="284" customWidth="1"/>
    <col min="3083" max="3083" width="7.85546875" style="284" customWidth="1"/>
    <col min="3084" max="3084" width="9.7109375" style="284" customWidth="1"/>
    <col min="3085" max="3085" width="15.140625" style="284" customWidth="1"/>
    <col min="3086" max="3086" width="7.85546875" style="284" customWidth="1"/>
    <col min="3087" max="3087" width="8.140625" style="284" customWidth="1"/>
    <col min="3088" max="3088" width="10.85546875" style="284" customWidth="1"/>
    <col min="3089" max="3089" width="7.85546875" style="284" customWidth="1"/>
    <col min="3090" max="3090" width="8.140625" style="284" customWidth="1"/>
    <col min="3091" max="3091" width="10.85546875" style="284" customWidth="1"/>
    <col min="3092" max="3092" width="10.7109375" style="284" customWidth="1"/>
    <col min="3093" max="3093" width="8.85546875" style="284" customWidth="1"/>
    <col min="3094" max="3094" width="22.7109375" style="284" customWidth="1"/>
    <col min="3095" max="3095" width="17.42578125" style="284" customWidth="1"/>
    <col min="3096" max="3325" width="8.85546875" style="284"/>
    <col min="3326" max="3326" width="4.7109375" style="284" customWidth="1"/>
    <col min="3327" max="3327" width="20" style="284" customWidth="1"/>
    <col min="3328" max="3328" width="27.140625" style="284" customWidth="1"/>
    <col min="3329" max="3329" width="24.42578125" style="284" customWidth="1"/>
    <col min="3330" max="3330" width="44.85546875" style="284" customWidth="1"/>
    <col min="3331" max="3331" width="18.42578125" style="284" customWidth="1"/>
    <col min="3332" max="3332" width="18.140625" style="284" customWidth="1"/>
    <col min="3333" max="3333" width="11.5703125" style="284" customWidth="1"/>
    <col min="3334" max="3334" width="9.140625" style="284" customWidth="1"/>
    <col min="3335" max="3336" width="9.28515625" style="284" customWidth="1"/>
    <col min="3337" max="3337" width="7.85546875" style="284" customWidth="1"/>
    <col min="3338" max="3338" width="11" style="284" customWidth="1"/>
    <col min="3339" max="3339" width="7.85546875" style="284" customWidth="1"/>
    <col min="3340" max="3340" width="9.7109375" style="284" customWidth="1"/>
    <col min="3341" max="3341" width="15.140625" style="284" customWidth="1"/>
    <col min="3342" max="3342" width="7.85546875" style="284" customWidth="1"/>
    <col min="3343" max="3343" width="8.140625" style="284" customWidth="1"/>
    <col min="3344" max="3344" width="10.85546875" style="284" customWidth="1"/>
    <col min="3345" max="3345" width="7.85546875" style="284" customWidth="1"/>
    <col min="3346" max="3346" width="8.140625" style="284" customWidth="1"/>
    <col min="3347" max="3347" width="10.85546875" style="284" customWidth="1"/>
    <col min="3348" max="3348" width="10.7109375" style="284" customWidth="1"/>
    <col min="3349" max="3349" width="8.85546875" style="284" customWidth="1"/>
    <col min="3350" max="3350" width="22.7109375" style="284" customWidth="1"/>
    <col min="3351" max="3351" width="17.42578125" style="284" customWidth="1"/>
    <col min="3352" max="3581" width="8.85546875" style="284"/>
    <col min="3582" max="3582" width="4.7109375" style="284" customWidth="1"/>
    <col min="3583" max="3583" width="20" style="284" customWidth="1"/>
    <col min="3584" max="3584" width="27.140625" style="284" customWidth="1"/>
    <col min="3585" max="3585" width="24.42578125" style="284" customWidth="1"/>
    <col min="3586" max="3586" width="44.85546875" style="284" customWidth="1"/>
    <col min="3587" max="3587" width="18.42578125" style="284" customWidth="1"/>
    <col min="3588" max="3588" width="18.140625" style="284" customWidth="1"/>
    <col min="3589" max="3589" width="11.5703125" style="284" customWidth="1"/>
    <col min="3590" max="3590" width="9.140625" style="284" customWidth="1"/>
    <col min="3591" max="3592" width="9.28515625" style="284" customWidth="1"/>
    <col min="3593" max="3593" width="7.85546875" style="284" customWidth="1"/>
    <col min="3594" max="3594" width="11" style="284" customWidth="1"/>
    <col min="3595" max="3595" width="7.85546875" style="284" customWidth="1"/>
    <col min="3596" max="3596" width="9.7109375" style="284" customWidth="1"/>
    <col min="3597" max="3597" width="15.140625" style="284" customWidth="1"/>
    <col min="3598" max="3598" width="7.85546875" style="284" customWidth="1"/>
    <col min="3599" max="3599" width="8.140625" style="284" customWidth="1"/>
    <col min="3600" max="3600" width="10.85546875" style="284" customWidth="1"/>
    <col min="3601" max="3601" width="7.85546875" style="284" customWidth="1"/>
    <col min="3602" max="3602" width="8.140625" style="284" customWidth="1"/>
    <col min="3603" max="3603" width="10.85546875" style="284" customWidth="1"/>
    <col min="3604" max="3604" width="10.7109375" style="284" customWidth="1"/>
    <col min="3605" max="3605" width="8.85546875" style="284" customWidth="1"/>
    <col min="3606" max="3606" width="22.7109375" style="284" customWidth="1"/>
    <col min="3607" max="3607" width="17.42578125" style="284" customWidth="1"/>
    <col min="3608" max="3837" width="8.85546875" style="284"/>
    <col min="3838" max="3838" width="4.7109375" style="284" customWidth="1"/>
    <col min="3839" max="3839" width="20" style="284" customWidth="1"/>
    <col min="3840" max="3840" width="27.140625" style="284" customWidth="1"/>
    <col min="3841" max="3841" width="24.42578125" style="284" customWidth="1"/>
    <col min="3842" max="3842" width="44.85546875" style="284" customWidth="1"/>
    <col min="3843" max="3843" width="18.42578125" style="284" customWidth="1"/>
    <col min="3844" max="3844" width="18.140625" style="284" customWidth="1"/>
    <col min="3845" max="3845" width="11.5703125" style="284" customWidth="1"/>
    <col min="3846" max="3846" width="9.140625" style="284" customWidth="1"/>
    <col min="3847" max="3848" width="9.28515625" style="284" customWidth="1"/>
    <col min="3849" max="3849" width="7.85546875" style="284" customWidth="1"/>
    <col min="3850" max="3850" width="11" style="284" customWidth="1"/>
    <col min="3851" max="3851" width="7.85546875" style="284" customWidth="1"/>
    <col min="3852" max="3852" width="9.7109375" style="284" customWidth="1"/>
    <col min="3853" max="3853" width="15.140625" style="284" customWidth="1"/>
    <col min="3854" max="3854" width="7.85546875" style="284" customWidth="1"/>
    <col min="3855" max="3855" width="8.140625" style="284" customWidth="1"/>
    <col min="3856" max="3856" width="10.85546875" style="284" customWidth="1"/>
    <col min="3857" max="3857" width="7.85546875" style="284" customWidth="1"/>
    <col min="3858" max="3858" width="8.140625" style="284" customWidth="1"/>
    <col min="3859" max="3859" width="10.85546875" style="284" customWidth="1"/>
    <col min="3860" max="3860" width="10.7109375" style="284" customWidth="1"/>
    <col min="3861" max="3861" width="8.85546875" style="284" customWidth="1"/>
    <col min="3862" max="3862" width="22.7109375" style="284" customWidth="1"/>
    <col min="3863" max="3863" width="17.42578125" style="284" customWidth="1"/>
    <col min="3864" max="4093" width="8.85546875" style="284"/>
    <col min="4094" max="4094" width="4.7109375" style="284" customWidth="1"/>
    <col min="4095" max="4095" width="20" style="284" customWidth="1"/>
    <col min="4096" max="4096" width="27.140625" style="284" customWidth="1"/>
    <col min="4097" max="4097" width="24.42578125" style="284" customWidth="1"/>
    <col min="4098" max="4098" width="44.85546875" style="284" customWidth="1"/>
    <col min="4099" max="4099" width="18.42578125" style="284" customWidth="1"/>
    <col min="4100" max="4100" width="18.140625" style="284" customWidth="1"/>
    <col min="4101" max="4101" width="11.5703125" style="284" customWidth="1"/>
    <col min="4102" max="4102" width="9.140625" style="284" customWidth="1"/>
    <col min="4103" max="4104" width="9.28515625" style="284" customWidth="1"/>
    <col min="4105" max="4105" width="7.85546875" style="284" customWidth="1"/>
    <col min="4106" max="4106" width="11" style="284" customWidth="1"/>
    <col min="4107" max="4107" width="7.85546875" style="284" customWidth="1"/>
    <col min="4108" max="4108" width="9.7109375" style="284" customWidth="1"/>
    <col min="4109" max="4109" width="15.140625" style="284" customWidth="1"/>
    <col min="4110" max="4110" width="7.85546875" style="284" customWidth="1"/>
    <col min="4111" max="4111" width="8.140625" style="284" customWidth="1"/>
    <col min="4112" max="4112" width="10.85546875" style="284" customWidth="1"/>
    <col min="4113" max="4113" width="7.85546875" style="284" customWidth="1"/>
    <col min="4114" max="4114" width="8.140625" style="284" customWidth="1"/>
    <col min="4115" max="4115" width="10.85546875" style="284" customWidth="1"/>
    <col min="4116" max="4116" width="10.7109375" style="284" customWidth="1"/>
    <col min="4117" max="4117" width="8.85546875" style="284" customWidth="1"/>
    <col min="4118" max="4118" width="22.7109375" style="284" customWidth="1"/>
    <col min="4119" max="4119" width="17.42578125" style="284" customWidth="1"/>
    <col min="4120" max="4349" width="8.85546875" style="284"/>
    <col min="4350" max="4350" width="4.7109375" style="284" customWidth="1"/>
    <col min="4351" max="4351" width="20" style="284" customWidth="1"/>
    <col min="4352" max="4352" width="27.140625" style="284" customWidth="1"/>
    <col min="4353" max="4353" width="24.42578125" style="284" customWidth="1"/>
    <col min="4354" max="4354" width="44.85546875" style="284" customWidth="1"/>
    <col min="4355" max="4355" width="18.42578125" style="284" customWidth="1"/>
    <col min="4356" max="4356" width="18.140625" style="284" customWidth="1"/>
    <col min="4357" max="4357" width="11.5703125" style="284" customWidth="1"/>
    <col min="4358" max="4358" width="9.140625" style="284" customWidth="1"/>
    <col min="4359" max="4360" width="9.28515625" style="284" customWidth="1"/>
    <col min="4361" max="4361" width="7.85546875" style="284" customWidth="1"/>
    <col min="4362" max="4362" width="11" style="284" customWidth="1"/>
    <col min="4363" max="4363" width="7.85546875" style="284" customWidth="1"/>
    <col min="4364" max="4364" width="9.7109375" style="284" customWidth="1"/>
    <col min="4365" max="4365" width="15.140625" style="284" customWidth="1"/>
    <col min="4366" max="4366" width="7.85546875" style="284" customWidth="1"/>
    <col min="4367" max="4367" width="8.140625" style="284" customWidth="1"/>
    <col min="4368" max="4368" width="10.85546875" style="284" customWidth="1"/>
    <col min="4369" max="4369" width="7.85546875" style="284" customWidth="1"/>
    <col min="4370" max="4370" width="8.140625" style="284" customWidth="1"/>
    <col min="4371" max="4371" width="10.85546875" style="284" customWidth="1"/>
    <col min="4372" max="4372" width="10.7109375" style="284" customWidth="1"/>
    <col min="4373" max="4373" width="8.85546875" style="284" customWidth="1"/>
    <col min="4374" max="4374" width="22.7109375" style="284" customWidth="1"/>
    <col min="4375" max="4375" width="17.42578125" style="284" customWidth="1"/>
    <col min="4376" max="4605" width="8.85546875" style="284"/>
    <col min="4606" max="4606" width="4.7109375" style="284" customWidth="1"/>
    <col min="4607" max="4607" width="20" style="284" customWidth="1"/>
    <col min="4608" max="4608" width="27.140625" style="284" customWidth="1"/>
    <col min="4609" max="4609" width="24.42578125" style="284" customWidth="1"/>
    <col min="4610" max="4610" width="44.85546875" style="284" customWidth="1"/>
    <col min="4611" max="4611" width="18.42578125" style="284" customWidth="1"/>
    <col min="4612" max="4612" width="18.140625" style="284" customWidth="1"/>
    <col min="4613" max="4613" width="11.5703125" style="284" customWidth="1"/>
    <col min="4614" max="4614" width="9.140625" style="284" customWidth="1"/>
    <col min="4615" max="4616" width="9.28515625" style="284" customWidth="1"/>
    <col min="4617" max="4617" width="7.85546875" style="284" customWidth="1"/>
    <col min="4618" max="4618" width="11" style="284" customWidth="1"/>
    <col min="4619" max="4619" width="7.85546875" style="284" customWidth="1"/>
    <col min="4620" max="4620" width="9.7109375" style="284" customWidth="1"/>
    <col min="4621" max="4621" width="15.140625" style="284" customWidth="1"/>
    <col min="4622" max="4622" width="7.85546875" style="284" customWidth="1"/>
    <col min="4623" max="4623" width="8.140625" style="284" customWidth="1"/>
    <col min="4624" max="4624" width="10.85546875" style="284" customWidth="1"/>
    <col min="4625" max="4625" width="7.85546875" style="284" customWidth="1"/>
    <col min="4626" max="4626" width="8.140625" style="284" customWidth="1"/>
    <col min="4627" max="4627" width="10.85546875" style="284" customWidth="1"/>
    <col min="4628" max="4628" width="10.7109375" style="284" customWidth="1"/>
    <col min="4629" max="4629" width="8.85546875" style="284" customWidth="1"/>
    <col min="4630" max="4630" width="22.7109375" style="284" customWidth="1"/>
    <col min="4631" max="4631" width="17.42578125" style="284" customWidth="1"/>
    <col min="4632" max="4861" width="8.85546875" style="284"/>
    <col min="4862" max="4862" width="4.7109375" style="284" customWidth="1"/>
    <col min="4863" max="4863" width="20" style="284" customWidth="1"/>
    <col min="4864" max="4864" width="27.140625" style="284" customWidth="1"/>
    <col min="4865" max="4865" width="24.42578125" style="284" customWidth="1"/>
    <col min="4866" max="4866" width="44.85546875" style="284" customWidth="1"/>
    <col min="4867" max="4867" width="18.42578125" style="284" customWidth="1"/>
    <col min="4868" max="4868" width="18.140625" style="284" customWidth="1"/>
    <col min="4869" max="4869" width="11.5703125" style="284" customWidth="1"/>
    <col min="4870" max="4870" width="9.140625" style="284" customWidth="1"/>
    <col min="4871" max="4872" width="9.28515625" style="284" customWidth="1"/>
    <col min="4873" max="4873" width="7.85546875" style="284" customWidth="1"/>
    <col min="4874" max="4874" width="11" style="284" customWidth="1"/>
    <col min="4875" max="4875" width="7.85546875" style="284" customWidth="1"/>
    <col min="4876" max="4876" width="9.7109375" style="284" customWidth="1"/>
    <col min="4877" max="4877" width="15.140625" style="284" customWidth="1"/>
    <col min="4878" max="4878" width="7.85546875" style="284" customWidth="1"/>
    <col min="4879" max="4879" width="8.140625" style="284" customWidth="1"/>
    <col min="4880" max="4880" width="10.85546875" style="284" customWidth="1"/>
    <col min="4881" max="4881" width="7.85546875" style="284" customWidth="1"/>
    <col min="4882" max="4882" width="8.140625" style="284" customWidth="1"/>
    <col min="4883" max="4883" width="10.85546875" style="284" customWidth="1"/>
    <col min="4884" max="4884" width="10.7109375" style="284" customWidth="1"/>
    <col min="4885" max="4885" width="8.85546875" style="284" customWidth="1"/>
    <col min="4886" max="4886" width="22.7109375" style="284" customWidth="1"/>
    <col min="4887" max="4887" width="17.42578125" style="284" customWidth="1"/>
    <col min="4888" max="5117" width="8.85546875" style="284"/>
    <col min="5118" max="5118" width="4.7109375" style="284" customWidth="1"/>
    <col min="5119" max="5119" width="20" style="284" customWidth="1"/>
    <col min="5120" max="5120" width="27.140625" style="284" customWidth="1"/>
    <col min="5121" max="5121" width="24.42578125" style="284" customWidth="1"/>
    <col min="5122" max="5122" width="44.85546875" style="284" customWidth="1"/>
    <col min="5123" max="5123" width="18.42578125" style="284" customWidth="1"/>
    <col min="5124" max="5124" width="18.140625" style="284" customWidth="1"/>
    <col min="5125" max="5125" width="11.5703125" style="284" customWidth="1"/>
    <col min="5126" max="5126" width="9.140625" style="284" customWidth="1"/>
    <col min="5127" max="5128" width="9.28515625" style="284" customWidth="1"/>
    <col min="5129" max="5129" width="7.85546875" style="284" customWidth="1"/>
    <col min="5130" max="5130" width="11" style="284" customWidth="1"/>
    <col min="5131" max="5131" width="7.85546875" style="284" customWidth="1"/>
    <col min="5132" max="5132" width="9.7109375" style="284" customWidth="1"/>
    <col min="5133" max="5133" width="15.140625" style="284" customWidth="1"/>
    <col min="5134" max="5134" width="7.85546875" style="284" customWidth="1"/>
    <col min="5135" max="5135" width="8.140625" style="284" customWidth="1"/>
    <col min="5136" max="5136" width="10.85546875" style="284" customWidth="1"/>
    <col min="5137" max="5137" width="7.85546875" style="284" customWidth="1"/>
    <col min="5138" max="5138" width="8.140625" style="284" customWidth="1"/>
    <col min="5139" max="5139" width="10.85546875" style="284" customWidth="1"/>
    <col min="5140" max="5140" width="10.7109375" style="284" customWidth="1"/>
    <col min="5141" max="5141" width="8.85546875" style="284" customWidth="1"/>
    <col min="5142" max="5142" width="22.7109375" style="284" customWidth="1"/>
    <col min="5143" max="5143" width="17.42578125" style="284" customWidth="1"/>
    <col min="5144" max="5373" width="8.85546875" style="284"/>
    <col min="5374" max="5374" width="4.7109375" style="284" customWidth="1"/>
    <col min="5375" max="5375" width="20" style="284" customWidth="1"/>
    <col min="5376" max="5376" width="27.140625" style="284" customWidth="1"/>
    <col min="5377" max="5377" width="24.42578125" style="284" customWidth="1"/>
    <col min="5378" max="5378" width="44.85546875" style="284" customWidth="1"/>
    <col min="5379" max="5379" width="18.42578125" style="284" customWidth="1"/>
    <col min="5380" max="5380" width="18.140625" style="284" customWidth="1"/>
    <col min="5381" max="5381" width="11.5703125" style="284" customWidth="1"/>
    <col min="5382" max="5382" width="9.140625" style="284" customWidth="1"/>
    <col min="5383" max="5384" width="9.28515625" style="284" customWidth="1"/>
    <col min="5385" max="5385" width="7.85546875" style="284" customWidth="1"/>
    <col min="5386" max="5386" width="11" style="284" customWidth="1"/>
    <col min="5387" max="5387" width="7.85546875" style="284" customWidth="1"/>
    <col min="5388" max="5388" width="9.7109375" style="284" customWidth="1"/>
    <col min="5389" max="5389" width="15.140625" style="284" customWidth="1"/>
    <col min="5390" max="5390" width="7.85546875" style="284" customWidth="1"/>
    <col min="5391" max="5391" width="8.140625" style="284" customWidth="1"/>
    <col min="5392" max="5392" width="10.85546875" style="284" customWidth="1"/>
    <col min="5393" max="5393" width="7.85546875" style="284" customWidth="1"/>
    <col min="5394" max="5394" width="8.140625" style="284" customWidth="1"/>
    <col min="5395" max="5395" width="10.85546875" style="284" customWidth="1"/>
    <col min="5396" max="5396" width="10.7109375" style="284" customWidth="1"/>
    <col min="5397" max="5397" width="8.85546875" style="284" customWidth="1"/>
    <col min="5398" max="5398" width="22.7109375" style="284" customWidth="1"/>
    <col min="5399" max="5399" width="17.42578125" style="284" customWidth="1"/>
    <col min="5400" max="5629" width="8.85546875" style="284"/>
    <col min="5630" max="5630" width="4.7109375" style="284" customWidth="1"/>
    <col min="5631" max="5631" width="20" style="284" customWidth="1"/>
    <col min="5632" max="5632" width="27.140625" style="284" customWidth="1"/>
    <col min="5633" max="5633" width="24.42578125" style="284" customWidth="1"/>
    <col min="5634" max="5634" width="44.85546875" style="284" customWidth="1"/>
    <col min="5635" max="5635" width="18.42578125" style="284" customWidth="1"/>
    <col min="5636" max="5636" width="18.140625" style="284" customWidth="1"/>
    <col min="5637" max="5637" width="11.5703125" style="284" customWidth="1"/>
    <col min="5638" max="5638" width="9.140625" style="284" customWidth="1"/>
    <col min="5639" max="5640" width="9.28515625" style="284" customWidth="1"/>
    <col min="5641" max="5641" width="7.85546875" style="284" customWidth="1"/>
    <col min="5642" max="5642" width="11" style="284" customWidth="1"/>
    <col min="5643" max="5643" width="7.85546875" style="284" customWidth="1"/>
    <col min="5644" max="5644" width="9.7109375" style="284" customWidth="1"/>
    <col min="5645" max="5645" width="15.140625" style="284" customWidth="1"/>
    <col min="5646" max="5646" width="7.85546875" style="284" customWidth="1"/>
    <col min="5647" max="5647" width="8.140625" style="284" customWidth="1"/>
    <col min="5648" max="5648" width="10.85546875" style="284" customWidth="1"/>
    <col min="5649" max="5649" width="7.85546875" style="284" customWidth="1"/>
    <col min="5650" max="5650" width="8.140625" style="284" customWidth="1"/>
    <col min="5651" max="5651" width="10.85546875" style="284" customWidth="1"/>
    <col min="5652" max="5652" width="10.7109375" style="284" customWidth="1"/>
    <col min="5653" max="5653" width="8.85546875" style="284" customWidth="1"/>
    <col min="5654" max="5654" width="22.7109375" style="284" customWidth="1"/>
    <col min="5655" max="5655" width="17.42578125" style="284" customWidth="1"/>
    <col min="5656" max="5885" width="8.85546875" style="284"/>
    <col min="5886" max="5886" width="4.7109375" style="284" customWidth="1"/>
    <col min="5887" max="5887" width="20" style="284" customWidth="1"/>
    <col min="5888" max="5888" width="27.140625" style="284" customWidth="1"/>
    <col min="5889" max="5889" width="24.42578125" style="284" customWidth="1"/>
    <col min="5890" max="5890" width="44.85546875" style="284" customWidth="1"/>
    <col min="5891" max="5891" width="18.42578125" style="284" customWidth="1"/>
    <col min="5892" max="5892" width="18.140625" style="284" customWidth="1"/>
    <col min="5893" max="5893" width="11.5703125" style="284" customWidth="1"/>
    <col min="5894" max="5894" width="9.140625" style="284" customWidth="1"/>
    <col min="5895" max="5896" width="9.28515625" style="284" customWidth="1"/>
    <col min="5897" max="5897" width="7.85546875" style="284" customWidth="1"/>
    <col min="5898" max="5898" width="11" style="284" customWidth="1"/>
    <col min="5899" max="5899" width="7.85546875" style="284" customWidth="1"/>
    <col min="5900" max="5900" width="9.7109375" style="284" customWidth="1"/>
    <col min="5901" max="5901" width="15.140625" style="284" customWidth="1"/>
    <col min="5902" max="5902" width="7.85546875" style="284" customWidth="1"/>
    <col min="5903" max="5903" width="8.140625" style="284" customWidth="1"/>
    <col min="5904" max="5904" width="10.85546875" style="284" customWidth="1"/>
    <col min="5905" max="5905" width="7.85546875" style="284" customWidth="1"/>
    <col min="5906" max="5906" width="8.140625" style="284" customWidth="1"/>
    <col min="5907" max="5907" width="10.85546875" style="284" customWidth="1"/>
    <col min="5908" max="5908" width="10.7109375" style="284" customWidth="1"/>
    <col min="5909" max="5909" width="8.85546875" style="284" customWidth="1"/>
    <col min="5910" max="5910" width="22.7109375" style="284" customWidth="1"/>
    <col min="5911" max="5911" width="17.42578125" style="284" customWidth="1"/>
    <col min="5912" max="6141" width="8.85546875" style="284"/>
    <col min="6142" max="6142" width="4.7109375" style="284" customWidth="1"/>
    <col min="6143" max="6143" width="20" style="284" customWidth="1"/>
    <col min="6144" max="6144" width="27.140625" style="284" customWidth="1"/>
    <col min="6145" max="6145" width="24.42578125" style="284" customWidth="1"/>
    <col min="6146" max="6146" width="44.85546875" style="284" customWidth="1"/>
    <col min="6147" max="6147" width="18.42578125" style="284" customWidth="1"/>
    <col min="6148" max="6148" width="18.140625" style="284" customWidth="1"/>
    <col min="6149" max="6149" width="11.5703125" style="284" customWidth="1"/>
    <col min="6150" max="6150" width="9.140625" style="284" customWidth="1"/>
    <col min="6151" max="6152" width="9.28515625" style="284" customWidth="1"/>
    <col min="6153" max="6153" width="7.85546875" style="284" customWidth="1"/>
    <col min="6154" max="6154" width="11" style="284" customWidth="1"/>
    <col min="6155" max="6155" width="7.85546875" style="284" customWidth="1"/>
    <col min="6156" max="6156" width="9.7109375" style="284" customWidth="1"/>
    <col min="6157" max="6157" width="15.140625" style="284" customWidth="1"/>
    <col min="6158" max="6158" width="7.85546875" style="284" customWidth="1"/>
    <col min="6159" max="6159" width="8.140625" style="284" customWidth="1"/>
    <col min="6160" max="6160" width="10.85546875" style="284" customWidth="1"/>
    <col min="6161" max="6161" width="7.85546875" style="284" customWidth="1"/>
    <col min="6162" max="6162" width="8.140625" style="284" customWidth="1"/>
    <col min="6163" max="6163" width="10.85546875" style="284" customWidth="1"/>
    <col min="6164" max="6164" width="10.7109375" style="284" customWidth="1"/>
    <col min="6165" max="6165" width="8.85546875" style="284" customWidth="1"/>
    <col min="6166" max="6166" width="22.7109375" style="284" customWidth="1"/>
    <col min="6167" max="6167" width="17.42578125" style="284" customWidth="1"/>
    <col min="6168" max="6397" width="8.85546875" style="284"/>
    <col min="6398" max="6398" width="4.7109375" style="284" customWidth="1"/>
    <col min="6399" max="6399" width="20" style="284" customWidth="1"/>
    <col min="6400" max="6400" width="27.140625" style="284" customWidth="1"/>
    <col min="6401" max="6401" width="24.42578125" style="284" customWidth="1"/>
    <col min="6402" max="6402" width="44.85546875" style="284" customWidth="1"/>
    <col min="6403" max="6403" width="18.42578125" style="284" customWidth="1"/>
    <col min="6404" max="6404" width="18.140625" style="284" customWidth="1"/>
    <col min="6405" max="6405" width="11.5703125" style="284" customWidth="1"/>
    <col min="6406" max="6406" width="9.140625" style="284" customWidth="1"/>
    <col min="6407" max="6408" width="9.28515625" style="284" customWidth="1"/>
    <col min="6409" max="6409" width="7.85546875" style="284" customWidth="1"/>
    <col min="6410" max="6410" width="11" style="284" customWidth="1"/>
    <col min="6411" max="6411" width="7.85546875" style="284" customWidth="1"/>
    <col min="6412" max="6412" width="9.7109375" style="284" customWidth="1"/>
    <col min="6413" max="6413" width="15.140625" style="284" customWidth="1"/>
    <col min="6414" max="6414" width="7.85546875" style="284" customWidth="1"/>
    <col min="6415" max="6415" width="8.140625" style="284" customWidth="1"/>
    <col min="6416" max="6416" width="10.85546875" style="284" customWidth="1"/>
    <col min="6417" max="6417" width="7.85546875" style="284" customWidth="1"/>
    <col min="6418" max="6418" width="8.140625" style="284" customWidth="1"/>
    <col min="6419" max="6419" width="10.85546875" style="284" customWidth="1"/>
    <col min="6420" max="6420" width="10.7109375" style="284" customWidth="1"/>
    <col min="6421" max="6421" width="8.85546875" style="284" customWidth="1"/>
    <col min="6422" max="6422" width="22.7109375" style="284" customWidth="1"/>
    <col min="6423" max="6423" width="17.42578125" style="284" customWidth="1"/>
    <col min="6424" max="6653" width="8.85546875" style="284"/>
    <col min="6654" max="6654" width="4.7109375" style="284" customWidth="1"/>
    <col min="6655" max="6655" width="20" style="284" customWidth="1"/>
    <col min="6656" max="6656" width="27.140625" style="284" customWidth="1"/>
    <col min="6657" max="6657" width="24.42578125" style="284" customWidth="1"/>
    <col min="6658" max="6658" width="44.85546875" style="284" customWidth="1"/>
    <col min="6659" max="6659" width="18.42578125" style="284" customWidth="1"/>
    <col min="6660" max="6660" width="18.140625" style="284" customWidth="1"/>
    <col min="6661" max="6661" width="11.5703125" style="284" customWidth="1"/>
    <col min="6662" max="6662" width="9.140625" style="284" customWidth="1"/>
    <col min="6663" max="6664" width="9.28515625" style="284" customWidth="1"/>
    <col min="6665" max="6665" width="7.85546875" style="284" customWidth="1"/>
    <col min="6666" max="6666" width="11" style="284" customWidth="1"/>
    <col min="6667" max="6667" width="7.85546875" style="284" customWidth="1"/>
    <col min="6668" max="6668" width="9.7109375" style="284" customWidth="1"/>
    <col min="6669" max="6669" width="15.140625" style="284" customWidth="1"/>
    <col min="6670" max="6670" width="7.85546875" style="284" customWidth="1"/>
    <col min="6671" max="6671" width="8.140625" style="284" customWidth="1"/>
    <col min="6672" max="6672" width="10.85546875" style="284" customWidth="1"/>
    <col min="6673" max="6673" width="7.85546875" style="284" customWidth="1"/>
    <col min="6674" max="6674" width="8.140625" style="284" customWidth="1"/>
    <col min="6675" max="6675" width="10.85546875" style="284" customWidth="1"/>
    <col min="6676" max="6676" width="10.7109375" style="284" customWidth="1"/>
    <col min="6677" max="6677" width="8.85546875" style="284" customWidth="1"/>
    <col min="6678" max="6678" width="22.7109375" style="284" customWidth="1"/>
    <col min="6679" max="6679" width="17.42578125" style="284" customWidth="1"/>
    <col min="6680" max="6909" width="8.85546875" style="284"/>
    <col min="6910" max="6910" width="4.7109375" style="284" customWidth="1"/>
    <col min="6911" max="6911" width="20" style="284" customWidth="1"/>
    <col min="6912" max="6912" width="27.140625" style="284" customWidth="1"/>
    <col min="6913" max="6913" width="24.42578125" style="284" customWidth="1"/>
    <col min="6914" max="6914" width="44.85546875" style="284" customWidth="1"/>
    <col min="6915" max="6915" width="18.42578125" style="284" customWidth="1"/>
    <col min="6916" max="6916" width="18.140625" style="284" customWidth="1"/>
    <col min="6917" max="6917" width="11.5703125" style="284" customWidth="1"/>
    <col min="6918" max="6918" width="9.140625" style="284" customWidth="1"/>
    <col min="6919" max="6920" width="9.28515625" style="284" customWidth="1"/>
    <col min="6921" max="6921" width="7.85546875" style="284" customWidth="1"/>
    <col min="6922" max="6922" width="11" style="284" customWidth="1"/>
    <col min="6923" max="6923" width="7.85546875" style="284" customWidth="1"/>
    <col min="6924" max="6924" width="9.7109375" style="284" customWidth="1"/>
    <col min="6925" max="6925" width="15.140625" style="284" customWidth="1"/>
    <col min="6926" max="6926" width="7.85546875" style="284" customWidth="1"/>
    <col min="6927" max="6927" width="8.140625" style="284" customWidth="1"/>
    <col min="6928" max="6928" width="10.85546875" style="284" customWidth="1"/>
    <col min="6929" max="6929" width="7.85546875" style="284" customWidth="1"/>
    <col min="6930" max="6930" width="8.140625" style="284" customWidth="1"/>
    <col min="6931" max="6931" width="10.85546875" style="284" customWidth="1"/>
    <col min="6932" max="6932" width="10.7109375" style="284" customWidth="1"/>
    <col min="6933" max="6933" width="8.85546875" style="284" customWidth="1"/>
    <col min="6934" max="6934" width="22.7109375" style="284" customWidth="1"/>
    <col min="6935" max="6935" width="17.42578125" style="284" customWidth="1"/>
    <col min="6936" max="7165" width="8.85546875" style="284"/>
    <col min="7166" max="7166" width="4.7109375" style="284" customWidth="1"/>
    <col min="7167" max="7167" width="20" style="284" customWidth="1"/>
    <col min="7168" max="7168" width="27.140625" style="284" customWidth="1"/>
    <col min="7169" max="7169" width="24.42578125" style="284" customWidth="1"/>
    <col min="7170" max="7170" width="44.85546875" style="284" customWidth="1"/>
    <col min="7171" max="7171" width="18.42578125" style="284" customWidth="1"/>
    <col min="7172" max="7172" width="18.140625" style="284" customWidth="1"/>
    <col min="7173" max="7173" width="11.5703125" style="284" customWidth="1"/>
    <col min="7174" max="7174" width="9.140625" style="284" customWidth="1"/>
    <col min="7175" max="7176" width="9.28515625" style="284" customWidth="1"/>
    <col min="7177" max="7177" width="7.85546875" style="284" customWidth="1"/>
    <col min="7178" max="7178" width="11" style="284" customWidth="1"/>
    <col min="7179" max="7179" width="7.85546875" style="284" customWidth="1"/>
    <col min="7180" max="7180" width="9.7109375" style="284" customWidth="1"/>
    <col min="7181" max="7181" width="15.140625" style="284" customWidth="1"/>
    <col min="7182" max="7182" width="7.85546875" style="284" customWidth="1"/>
    <col min="7183" max="7183" width="8.140625" style="284" customWidth="1"/>
    <col min="7184" max="7184" width="10.85546875" style="284" customWidth="1"/>
    <col min="7185" max="7185" width="7.85546875" style="284" customWidth="1"/>
    <col min="7186" max="7186" width="8.140625" style="284" customWidth="1"/>
    <col min="7187" max="7187" width="10.85546875" style="284" customWidth="1"/>
    <col min="7188" max="7188" width="10.7109375" style="284" customWidth="1"/>
    <col min="7189" max="7189" width="8.85546875" style="284" customWidth="1"/>
    <col min="7190" max="7190" width="22.7109375" style="284" customWidth="1"/>
    <col min="7191" max="7191" width="17.42578125" style="284" customWidth="1"/>
    <col min="7192" max="7421" width="8.85546875" style="284"/>
    <col min="7422" max="7422" width="4.7109375" style="284" customWidth="1"/>
    <col min="7423" max="7423" width="20" style="284" customWidth="1"/>
    <col min="7424" max="7424" width="27.140625" style="284" customWidth="1"/>
    <col min="7425" max="7425" width="24.42578125" style="284" customWidth="1"/>
    <col min="7426" max="7426" width="44.85546875" style="284" customWidth="1"/>
    <col min="7427" max="7427" width="18.42578125" style="284" customWidth="1"/>
    <col min="7428" max="7428" width="18.140625" style="284" customWidth="1"/>
    <col min="7429" max="7429" width="11.5703125" style="284" customWidth="1"/>
    <col min="7430" max="7430" width="9.140625" style="284" customWidth="1"/>
    <col min="7431" max="7432" width="9.28515625" style="284" customWidth="1"/>
    <col min="7433" max="7433" width="7.85546875" style="284" customWidth="1"/>
    <col min="7434" max="7434" width="11" style="284" customWidth="1"/>
    <col min="7435" max="7435" width="7.85546875" style="284" customWidth="1"/>
    <col min="7436" max="7436" width="9.7109375" style="284" customWidth="1"/>
    <col min="7437" max="7437" width="15.140625" style="284" customWidth="1"/>
    <col min="7438" max="7438" width="7.85546875" style="284" customWidth="1"/>
    <col min="7439" max="7439" width="8.140625" style="284" customWidth="1"/>
    <col min="7440" max="7440" width="10.85546875" style="284" customWidth="1"/>
    <col min="7441" max="7441" width="7.85546875" style="284" customWidth="1"/>
    <col min="7442" max="7442" width="8.140625" style="284" customWidth="1"/>
    <col min="7443" max="7443" width="10.85546875" style="284" customWidth="1"/>
    <col min="7444" max="7444" width="10.7109375" style="284" customWidth="1"/>
    <col min="7445" max="7445" width="8.85546875" style="284" customWidth="1"/>
    <col min="7446" max="7446" width="22.7109375" style="284" customWidth="1"/>
    <col min="7447" max="7447" width="17.42578125" style="284" customWidth="1"/>
    <col min="7448" max="7677" width="8.85546875" style="284"/>
    <col min="7678" max="7678" width="4.7109375" style="284" customWidth="1"/>
    <col min="7679" max="7679" width="20" style="284" customWidth="1"/>
    <col min="7680" max="7680" width="27.140625" style="284" customWidth="1"/>
    <col min="7681" max="7681" width="24.42578125" style="284" customWidth="1"/>
    <col min="7682" max="7682" width="44.85546875" style="284" customWidth="1"/>
    <col min="7683" max="7683" width="18.42578125" style="284" customWidth="1"/>
    <col min="7684" max="7684" width="18.140625" style="284" customWidth="1"/>
    <col min="7685" max="7685" width="11.5703125" style="284" customWidth="1"/>
    <col min="7686" max="7686" width="9.140625" style="284" customWidth="1"/>
    <col min="7687" max="7688" width="9.28515625" style="284" customWidth="1"/>
    <col min="7689" max="7689" width="7.85546875" style="284" customWidth="1"/>
    <col min="7690" max="7690" width="11" style="284" customWidth="1"/>
    <col min="7691" max="7691" width="7.85546875" style="284" customWidth="1"/>
    <col min="7692" max="7692" width="9.7109375" style="284" customWidth="1"/>
    <col min="7693" max="7693" width="15.140625" style="284" customWidth="1"/>
    <col min="7694" max="7694" width="7.85546875" style="284" customWidth="1"/>
    <col min="7695" max="7695" width="8.140625" style="284" customWidth="1"/>
    <col min="7696" max="7696" width="10.85546875" style="284" customWidth="1"/>
    <col min="7697" max="7697" width="7.85546875" style="284" customWidth="1"/>
    <col min="7698" max="7698" width="8.140625" style="284" customWidth="1"/>
    <col min="7699" max="7699" width="10.85546875" style="284" customWidth="1"/>
    <col min="7700" max="7700" width="10.7109375" style="284" customWidth="1"/>
    <col min="7701" max="7701" width="8.85546875" style="284" customWidth="1"/>
    <col min="7702" max="7702" width="22.7109375" style="284" customWidth="1"/>
    <col min="7703" max="7703" width="17.42578125" style="284" customWidth="1"/>
    <col min="7704" max="7933" width="8.85546875" style="284"/>
    <col min="7934" max="7934" width="4.7109375" style="284" customWidth="1"/>
    <col min="7935" max="7935" width="20" style="284" customWidth="1"/>
    <col min="7936" max="7936" width="27.140625" style="284" customWidth="1"/>
    <col min="7937" max="7937" width="24.42578125" style="284" customWidth="1"/>
    <col min="7938" max="7938" width="44.85546875" style="284" customWidth="1"/>
    <col min="7939" max="7939" width="18.42578125" style="284" customWidth="1"/>
    <col min="7940" max="7940" width="18.140625" style="284" customWidth="1"/>
    <col min="7941" max="7941" width="11.5703125" style="284" customWidth="1"/>
    <col min="7942" max="7942" width="9.140625" style="284" customWidth="1"/>
    <col min="7943" max="7944" width="9.28515625" style="284" customWidth="1"/>
    <col min="7945" max="7945" width="7.85546875" style="284" customWidth="1"/>
    <col min="7946" max="7946" width="11" style="284" customWidth="1"/>
    <col min="7947" max="7947" width="7.85546875" style="284" customWidth="1"/>
    <col min="7948" max="7948" width="9.7109375" style="284" customWidth="1"/>
    <col min="7949" max="7949" width="15.140625" style="284" customWidth="1"/>
    <col min="7950" max="7950" width="7.85546875" style="284" customWidth="1"/>
    <col min="7951" max="7951" width="8.140625" style="284" customWidth="1"/>
    <col min="7952" max="7952" width="10.85546875" style="284" customWidth="1"/>
    <col min="7953" max="7953" width="7.85546875" style="284" customWidth="1"/>
    <col min="7954" max="7954" width="8.140625" style="284" customWidth="1"/>
    <col min="7955" max="7955" width="10.85546875" style="284" customWidth="1"/>
    <col min="7956" max="7956" width="10.7109375" style="284" customWidth="1"/>
    <col min="7957" max="7957" width="8.85546875" style="284" customWidth="1"/>
    <col min="7958" max="7958" width="22.7109375" style="284" customWidth="1"/>
    <col min="7959" max="7959" width="17.42578125" style="284" customWidth="1"/>
    <col min="7960" max="8189" width="8.85546875" style="284"/>
    <col min="8190" max="8190" width="4.7109375" style="284" customWidth="1"/>
    <col min="8191" max="8191" width="20" style="284" customWidth="1"/>
    <col min="8192" max="8192" width="27.140625" style="284" customWidth="1"/>
    <col min="8193" max="8193" width="24.42578125" style="284" customWidth="1"/>
    <col min="8194" max="8194" width="44.85546875" style="284" customWidth="1"/>
    <col min="8195" max="8195" width="18.42578125" style="284" customWidth="1"/>
    <col min="8196" max="8196" width="18.140625" style="284" customWidth="1"/>
    <col min="8197" max="8197" width="11.5703125" style="284" customWidth="1"/>
    <col min="8198" max="8198" width="9.140625" style="284" customWidth="1"/>
    <col min="8199" max="8200" width="9.28515625" style="284" customWidth="1"/>
    <col min="8201" max="8201" width="7.85546875" style="284" customWidth="1"/>
    <col min="8202" max="8202" width="11" style="284" customWidth="1"/>
    <col min="8203" max="8203" width="7.85546875" style="284" customWidth="1"/>
    <col min="8204" max="8204" width="9.7109375" style="284" customWidth="1"/>
    <col min="8205" max="8205" width="15.140625" style="284" customWidth="1"/>
    <col min="8206" max="8206" width="7.85546875" style="284" customWidth="1"/>
    <col min="8207" max="8207" width="8.140625" style="284" customWidth="1"/>
    <col min="8208" max="8208" width="10.85546875" style="284" customWidth="1"/>
    <col min="8209" max="8209" width="7.85546875" style="284" customWidth="1"/>
    <col min="8210" max="8210" width="8.140625" style="284" customWidth="1"/>
    <col min="8211" max="8211" width="10.85546875" style="284" customWidth="1"/>
    <col min="8212" max="8212" width="10.7109375" style="284" customWidth="1"/>
    <col min="8213" max="8213" width="8.85546875" style="284" customWidth="1"/>
    <col min="8214" max="8214" width="22.7109375" style="284" customWidth="1"/>
    <col min="8215" max="8215" width="17.42578125" style="284" customWidth="1"/>
    <col min="8216" max="8445" width="8.85546875" style="284"/>
    <col min="8446" max="8446" width="4.7109375" style="284" customWidth="1"/>
    <col min="8447" max="8447" width="20" style="284" customWidth="1"/>
    <col min="8448" max="8448" width="27.140625" style="284" customWidth="1"/>
    <col min="8449" max="8449" width="24.42578125" style="284" customWidth="1"/>
    <col min="8450" max="8450" width="44.85546875" style="284" customWidth="1"/>
    <col min="8451" max="8451" width="18.42578125" style="284" customWidth="1"/>
    <col min="8452" max="8452" width="18.140625" style="284" customWidth="1"/>
    <col min="8453" max="8453" width="11.5703125" style="284" customWidth="1"/>
    <col min="8454" max="8454" width="9.140625" style="284" customWidth="1"/>
    <col min="8455" max="8456" width="9.28515625" style="284" customWidth="1"/>
    <col min="8457" max="8457" width="7.85546875" style="284" customWidth="1"/>
    <col min="8458" max="8458" width="11" style="284" customWidth="1"/>
    <col min="8459" max="8459" width="7.85546875" style="284" customWidth="1"/>
    <col min="8460" max="8460" width="9.7109375" style="284" customWidth="1"/>
    <col min="8461" max="8461" width="15.140625" style="284" customWidth="1"/>
    <col min="8462" max="8462" width="7.85546875" style="284" customWidth="1"/>
    <col min="8463" max="8463" width="8.140625" style="284" customWidth="1"/>
    <col min="8464" max="8464" width="10.85546875" style="284" customWidth="1"/>
    <col min="8465" max="8465" width="7.85546875" style="284" customWidth="1"/>
    <col min="8466" max="8466" width="8.140625" style="284" customWidth="1"/>
    <col min="8467" max="8467" width="10.85546875" style="284" customWidth="1"/>
    <col min="8468" max="8468" width="10.7109375" style="284" customWidth="1"/>
    <col min="8469" max="8469" width="8.85546875" style="284" customWidth="1"/>
    <col min="8470" max="8470" width="22.7109375" style="284" customWidth="1"/>
    <col min="8471" max="8471" width="17.42578125" style="284" customWidth="1"/>
    <col min="8472" max="8701" width="8.85546875" style="284"/>
    <col min="8702" max="8702" width="4.7109375" style="284" customWidth="1"/>
    <col min="8703" max="8703" width="20" style="284" customWidth="1"/>
    <col min="8704" max="8704" width="27.140625" style="284" customWidth="1"/>
    <col min="8705" max="8705" width="24.42578125" style="284" customWidth="1"/>
    <col min="8706" max="8706" width="44.85546875" style="284" customWidth="1"/>
    <col min="8707" max="8707" width="18.42578125" style="284" customWidth="1"/>
    <col min="8708" max="8708" width="18.140625" style="284" customWidth="1"/>
    <col min="8709" max="8709" width="11.5703125" style="284" customWidth="1"/>
    <col min="8710" max="8710" width="9.140625" style="284" customWidth="1"/>
    <col min="8711" max="8712" width="9.28515625" style="284" customWidth="1"/>
    <col min="8713" max="8713" width="7.85546875" style="284" customWidth="1"/>
    <col min="8714" max="8714" width="11" style="284" customWidth="1"/>
    <col min="8715" max="8715" width="7.85546875" style="284" customWidth="1"/>
    <col min="8716" max="8716" width="9.7109375" style="284" customWidth="1"/>
    <col min="8717" max="8717" width="15.140625" style="284" customWidth="1"/>
    <col min="8718" max="8718" width="7.85546875" style="284" customWidth="1"/>
    <col min="8719" max="8719" width="8.140625" style="284" customWidth="1"/>
    <col min="8720" max="8720" width="10.85546875" style="284" customWidth="1"/>
    <col min="8721" max="8721" width="7.85546875" style="284" customWidth="1"/>
    <col min="8722" max="8722" width="8.140625" style="284" customWidth="1"/>
    <col min="8723" max="8723" width="10.85546875" style="284" customWidth="1"/>
    <col min="8724" max="8724" width="10.7109375" style="284" customWidth="1"/>
    <col min="8725" max="8725" width="8.85546875" style="284" customWidth="1"/>
    <col min="8726" max="8726" width="22.7109375" style="284" customWidth="1"/>
    <col min="8727" max="8727" width="17.42578125" style="284" customWidth="1"/>
    <col min="8728" max="8957" width="8.85546875" style="284"/>
    <col min="8958" max="8958" width="4.7109375" style="284" customWidth="1"/>
    <col min="8959" max="8959" width="20" style="284" customWidth="1"/>
    <col min="8960" max="8960" width="27.140625" style="284" customWidth="1"/>
    <col min="8961" max="8961" width="24.42578125" style="284" customWidth="1"/>
    <col min="8962" max="8962" width="44.85546875" style="284" customWidth="1"/>
    <col min="8963" max="8963" width="18.42578125" style="284" customWidth="1"/>
    <col min="8964" max="8964" width="18.140625" style="284" customWidth="1"/>
    <col min="8965" max="8965" width="11.5703125" style="284" customWidth="1"/>
    <col min="8966" max="8966" width="9.140625" style="284" customWidth="1"/>
    <col min="8967" max="8968" width="9.28515625" style="284" customWidth="1"/>
    <col min="8969" max="8969" width="7.85546875" style="284" customWidth="1"/>
    <col min="8970" max="8970" width="11" style="284" customWidth="1"/>
    <col min="8971" max="8971" width="7.85546875" style="284" customWidth="1"/>
    <col min="8972" max="8972" width="9.7109375" style="284" customWidth="1"/>
    <col min="8973" max="8973" width="15.140625" style="284" customWidth="1"/>
    <col min="8974" max="8974" width="7.85546875" style="284" customWidth="1"/>
    <col min="8975" max="8975" width="8.140625" style="284" customWidth="1"/>
    <col min="8976" max="8976" width="10.85546875" style="284" customWidth="1"/>
    <col min="8977" max="8977" width="7.85546875" style="284" customWidth="1"/>
    <col min="8978" max="8978" width="8.140625" style="284" customWidth="1"/>
    <col min="8979" max="8979" width="10.85546875" style="284" customWidth="1"/>
    <col min="8980" max="8980" width="10.7109375" style="284" customWidth="1"/>
    <col min="8981" max="8981" width="8.85546875" style="284" customWidth="1"/>
    <col min="8982" max="8982" width="22.7109375" style="284" customWidth="1"/>
    <col min="8983" max="8983" width="17.42578125" style="284" customWidth="1"/>
    <col min="8984" max="9213" width="8.85546875" style="284"/>
    <col min="9214" max="9214" width="4.7109375" style="284" customWidth="1"/>
    <col min="9215" max="9215" width="20" style="284" customWidth="1"/>
    <col min="9216" max="9216" width="27.140625" style="284" customWidth="1"/>
    <col min="9217" max="9217" width="24.42578125" style="284" customWidth="1"/>
    <col min="9218" max="9218" width="44.85546875" style="284" customWidth="1"/>
    <col min="9219" max="9219" width="18.42578125" style="284" customWidth="1"/>
    <col min="9220" max="9220" width="18.140625" style="284" customWidth="1"/>
    <col min="9221" max="9221" width="11.5703125" style="284" customWidth="1"/>
    <col min="9222" max="9222" width="9.140625" style="284" customWidth="1"/>
    <col min="9223" max="9224" width="9.28515625" style="284" customWidth="1"/>
    <col min="9225" max="9225" width="7.85546875" style="284" customWidth="1"/>
    <col min="9226" max="9226" width="11" style="284" customWidth="1"/>
    <col min="9227" max="9227" width="7.85546875" style="284" customWidth="1"/>
    <col min="9228" max="9228" width="9.7109375" style="284" customWidth="1"/>
    <col min="9229" max="9229" width="15.140625" style="284" customWidth="1"/>
    <col min="9230" max="9230" width="7.85546875" style="284" customWidth="1"/>
    <col min="9231" max="9231" width="8.140625" style="284" customWidth="1"/>
    <col min="9232" max="9232" width="10.85546875" style="284" customWidth="1"/>
    <col min="9233" max="9233" width="7.85546875" style="284" customWidth="1"/>
    <col min="9234" max="9234" width="8.140625" style="284" customWidth="1"/>
    <col min="9235" max="9235" width="10.85546875" style="284" customWidth="1"/>
    <col min="9236" max="9236" width="10.7109375" style="284" customWidth="1"/>
    <col min="9237" max="9237" width="8.85546875" style="284" customWidth="1"/>
    <col min="9238" max="9238" width="22.7109375" style="284" customWidth="1"/>
    <col min="9239" max="9239" width="17.42578125" style="284" customWidth="1"/>
    <col min="9240" max="9469" width="8.85546875" style="284"/>
    <col min="9470" max="9470" width="4.7109375" style="284" customWidth="1"/>
    <col min="9471" max="9471" width="20" style="284" customWidth="1"/>
    <col min="9472" max="9472" width="27.140625" style="284" customWidth="1"/>
    <col min="9473" max="9473" width="24.42578125" style="284" customWidth="1"/>
    <col min="9474" max="9474" width="44.85546875" style="284" customWidth="1"/>
    <col min="9475" max="9475" width="18.42578125" style="284" customWidth="1"/>
    <col min="9476" max="9476" width="18.140625" style="284" customWidth="1"/>
    <col min="9477" max="9477" width="11.5703125" style="284" customWidth="1"/>
    <col min="9478" max="9478" width="9.140625" style="284" customWidth="1"/>
    <col min="9479" max="9480" width="9.28515625" style="284" customWidth="1"/>
    <col min="9481" max="9481" width="7.85546875" style="284" customWidth="1"/>
    <col min="9482" max="9482" width="11" style="284" customWidth="1"/>
    <col min="9483" max="9483" width="7.85546875" style="284" customWidth="1"/>
    <col min="9484" max="9484" width="9.7109375" style="284" customWidth="1"/>
    <col min="9485" max="9485" width="15.140625" style="284" customWidth="1"/>
    <col min="9486" max="9486" width="7.85546875" style="284" customWidth="1"/>
    <col min="9487" max="9487" width="8.140625" style="284" customWidth="1"/>
    <col min="9488" max="9488" width="10.85546875" style="284" customWidth="1"/>
    <col min="9489" max="9489" width="7.85546875" style="284" customWidth="1"/>
    <col min="9490" max="9490" width="8.140625" style="284" customWidth="1"/>
    <col min="9491" max="9491" width="10.85546875" style="284" customWidth="1"/>
    <col min="9492" max="9492" width="10.7109375" style="284" customWidth="1"/>
    <col min="9493" max="9493" width="8.85546875" style="284" customWidth="1"/>
    <col min="9494" max="9494" width="22.7109375" style="284" customWidth="1"/>
    <col min="9495" max="9495" width="17.42578125" style="284" customWidth="1"/>
    <col min="9496" max="9725" width="8.85546875" style="284"/>
    <col min="9726" max="9726" width="4.7109375" style="284" customWidth="1"/>
    <col min="9727" max="9727" width="20" style="284" customWidth="1"/>
    <col min="9728" max="9728" width="27.140625" style="284" customWidth="1"/>
    <col min="9729" max="9729" width="24.42578125" style="284" customWidth="1"/>
    <col min="9730" max="9730" width="44.85546875" style="284" customWidth="1"/>
    <col min="9731" max="9731" width="18.42578125" style="284" customWidth="1"/>
    <col min="9732" max="9732" width="18.140625" style="284" customWidth="1"/>
    <col min="9733" max="9733" width="11.5703125" style="284" customWidth="1"/>
    <col min="9734" max="9734" width="9.140625" style="284" customWidth="1"/>
    <col min="9735" max="9736" width="9.28515625" style="284" customWidth="1"/>
    <col min="9737" max="9737" width="7.85546875" style="284" customWidth="1"/>
    <col min="9738" max="9738" width="11" style="284" customWidth="1"/>
    <col min="9739" max="9739" width="7.85546875" style="284" customWidth="1"/>
    <col min="9740" max="9740" width="9.7109375" style="284" customWidth="1"/>
    <col min="9741" max="9741" width="15.140625" style="284" customWidth="1"/>
    <col min="9742" max="9742" width="7.85546875" style="284" customWidth="1"/>
    <col min="9743" max="9743" width="8.140625" style="284" customWidth="1"/>
    <col min="9744" max="9744" width="10.85546875" style="284" customWidth="1"/>
    <col min="9745" max="9745" width="7.85546875" style="284" customWidth="1"/>
    <col min="9746" max="9746" width="8.140625" style="284" customWidth="1"/>
    <col min="9747" max="9747" width="10.85546875" style="284" customWidth="1"/>
    <col min="9748" max="9748" width="10.7109375" style="284" customWidth="1"/>
    <col min="9749" max="9749" width="8.85546875" style="284" customWidth="1"/>
    <col min="9750" max="9750" width="22.7109375" style="284" customWidth="1"/>
    <col min="9751" max="9751" width="17.42578125" style="284" customWidth="1"/>
    <col min="9752" max="9981" width="8.85546875" style="284"/>
    <col min="9982" max="9982" width="4.7109375" style="284" customWidth="1"/>
    <col min="9983" max="9983" width="20" style="284" customWidth="1"/>
    <col min="9984" max="9984" width="27.140625" style="284" customWidth="1"/>
    <col min="9985" max="9985" width="24.42578125" style="284" customWidth="1"/>
    <col min="9986" max="9986" width="44.85546875" style="284" customWidth="1"/>
    <col min="9987" max="9987" width="18.42578125" style="284" customWidth="1"/>
    <col min="9988" max="9988" width="18.140625" style="284" customWidth="1"/>
    <col min="9989" max="9989" width="11.5703125" style="284" customWidth="1"/>
    <col min="9990" max="9990" width="9.140625" style="284" customWidth="1"/>
    <col min="9991" max="9992" width="9.28515625" style="284" customWidth="1"/>
    <col min="9993" max="9993" width="7.85546875" style="284" customWidth="1"/>
    <col min="9994" max="9994" width="11" style="284" customWidth="1"/>
    <col min="9995" max="9995" width="7.85546875" style="284" customWidth="1"/>
    <col min="9996" max="9996" width="9.7109375" style="284" customWidth="1"/>
    <col min="9997" max="9997" width="15.140625" style="284" customWidth="1"/>
    <col min="9998" max="9998" width="7.85546875" style="284" customWidth="1"/>
    <col min="9999" max="9999" width="8.140625" style="284" customWidth="1"/>
    <col min="10000" max="10000" width="10.85546875" style="284" customWidth="1"/>
    <col min="10001" max="10001" width="7.85546875" style="284" customWidth="1"/>
    <col min="10002" max="10002" width="8.140625" style="284" customWidth="1"/>
    <col min="10003" max="10003" width="10.85546875" style="284" customWidth="1"/>
    <col min="10004" max="10004" width="10.7109375" style="284" customWidth="1"/>
    <col min="10005" max="10005" width="8.85546875" style="284" customWidth="1"/>
    <col min="10006" max="10006" width="22.7109375" style="284" customWidth="1"/>
    <col min="10007" max="10007" width="17.42578125" style="284" customWidth="1"/>
    <col min="10008" max="10237" width="8.85546875" style="284"/>
    <col min="10238" max="10238" width="4.7109375" style="284" customWidth="1"/>
    <col min="10239" max="10239" width="20" style="284" customWidth="1"/>
    <col min="10240" max="10240" width="27.140625" style="284" customWidth="1"/>
    <col min="10241" max="10241" width="24.42578125" style="284" customWidth="1"/>
    <col min="10242" max="10242" width="44.85546875" style="284" customWidth="1"/>
    <col min="10243" max="10243" width="18.42578125" style="284" customWidth="1"/>
    <col min="10244" max="10244" width="18.140625" style="284" customWidth="1"/>
    <col min="10245" max="10245" width="11.5703125" style="284" customWidth="1"/>
    <col min="10246" max="10246" width="9.140625" style="284" customWidth="1"/>
    <col min="10247" max="10248" width="9.28515625" style="284" customWidth="1"/>
    <col min="10249" max="10249" width="7.85546875" style="284" customWidth="1"/>
    <col min="10250" max="10250" width="11" style="284" customWidth="1"/>
    <col min="10251" max="10251" width="7.85546875" style="284" customWidth="1"/>
    <col min="10252" max="10252" width="9.7109375" style="284" customWidth="1"/>
    <col min="10253" max="10253" width="15.140625" style="284" customWidth="1"/>
    <col min="10254" max="10254" width="7.85546875" style="284" customWidth="1"/>
    <col min="10255" max="10255" width="8.140625" style="284" customWidth="1"/>
    <col min="10256" max="10256" width="10.85546875" style="284" customWidth="1"/>
    <col min="10257" max="10257" width="7.85546875" style="284" customWidth="1"/>
    <col min="10258" max="10258" width="8.140625" style="284" customWidth="1"/>
    <col min="10259" max="10259" width="10.85546875" style="284" customWidth="1"/>
    <col min="10260" max="10260" width="10.7109375" style="284" customWidth="1"/>
    <col min="10261" max="10261" width="8.85546875" style="284" customWidth="1"/>
    <col min="10262" max="10262" width="22.7109375" style="284" customWidth="1"/>
    <col min="10263" max="10263" width="17.42578125" style="284" customWidth="1"/>
    <col min="10264" max="10493" width="8.85546875" style="284"/>
    <col min="10494" max="10494" width="4.7109375" style="284" customWidth="1"/>
    <col min="10495" max="10495" width="20" style="284" customWidth="1"/>
    <col min="10496" max="10496" width="27.140625" style="284" customWidth="1"/>
    <col min="10497" max="10497" width="24.42578125" style="284" customWidth="1"/>
    <col min="10498" max="10498" width="44.85546875" style="284" customWidth="1"/>
    <col min="10499" max="10499" width="18.42578125" style="284" customWidth="1"/>
    <col min="10500" max="10500" width="18.140625" style="284" customWidth="1"/>
    <col min="10501" max="10501" width="11.5703125" style="284" customWidth="1"/>
    <col min="10502" max="10502" width="9.140625" style="284" customWidth="1"/>
    <col min="10503" max="10504" width="9.28515625" style="284" customWidth="1"/>
    <col min="10505" max="10505" width="7.85546875" style="284" customWidth="1"/>
    <col min="10506" max="10506" width="11" style="284" customWidth="1"/>
    <col min="10507" max="10507" width="7.85546875" style="284" customWidth="1"/>
    <col min="10508" max="10508" width="9.7109375" style="284" customWidth="1"/>
    <col min="10509" max="10509" width="15.140625" style="284" customWidth="1"/>
    <col min="10510" max="10510" width="7.85546875" style="284" customWidth="1"/>
    <col min="10511" max="10511" width="8.140625" style="284" customWidth="1"/>
    <col min="10512" max="10512" width="10.85546875" style="284" customWidth="1"/>
    <col min="10513" max="10513" width="7.85546875" style="284" customWidth="1"/>
    <col min="10514" max="10514" width="8.140625" style="284" customWidth="1"/>
    <col min="10515" max="10515" width="10.85546875" style="284" customWidth="1"/>
    <col min="10516" max="10516" width="10.7109375" style="284" customWidth="1"/>
    <col min="10517" max="10517" width="8.85546875" style="284" customWidth="1"/>
    <col min="10518" max="10518" width="22.7109375" style="284" customWidth="1"/>
    <col min="10519" max="10519" width="17.42578125" style="284" customWidth="1"/>
    <col min="10520" max="10749" width="8.85546875" style="284"/>
    <col min="10750" max="10750" width="4.7109375" style="284" customWidth="1"/>
    <col min="10751" max="10751" width="20" style="284" customWidth="1"/>
    <col min="10752" max="10752" width="27.140625" style="284" customWidth="1"/>
    <col min="10753" max="10753" width="24.42578125" style="284" customWidth="1"/>
    <col min="10754" max="10754" width="44.85546875" style="284" customWidth="1"/>
    <col min="10755" max="10755" width="18.42578125" style="284" customWidth="1"/>
    <col min="10756" max="10756" width="18.140625" style="284" customWidth="1"/>
    <col min="10757" max="10757" width="11.5703125" style="284" customWidth="1"/>
    <col min="10758" max="10758" width="9.140625" style="284" customWidth="1"/>
    <col min="10759" max="10760" width="9.28515625" style="284" customWidth="1"/>
    <col min="10761" max="10761" width="7.85546875" style="284" customWidth="1"/>
    <col min="10762" max="10762" width="11" style="284" customWidth="1"/>
    <col min="10763" max="10763" width="7.85546875" style="284" customWidth="1"/>
    <col min="10764" max="10764" width="9.7109375" style="284" customWidth="1"/>
    <col min="10765" max="10765" width="15.140625" style="284" customWidth="1"/>
    <col min="10766" max="10766" width="7.85546875" style="284" customWidth="1"/>
    <col min="10767" max="10767" width="8.140625" style="284" customWidth="1"/>
    <col min="10768" max="10768" width="10.85546875" style="284" customWidth="1"/>
    <col min="10769" max="10769" width="7.85546875" style="284" customWidth="1"/>
    <col min="10770" max="10770" width="8.140625" style="284" customWidth="1"/>
    <col min="10771" max="10771" width="10.85546875" style="284" customWidth="1"/>
    <col min="10772" max="10772" width="10.7109375" style="284" customWidth="1"/>
    <col min="10773" max="10773" width="8.85546875" style="284" customWidth="1"/>
    <col min="10774" max="10774" width="22.7109375" style="284" customWidth="1"/>
    <col min="10775" max="10775" width="17.42578125" style="284" customWidth="1"/>
    <col min="10776" max="11005" width="8.85546875" style="284"/>
    <col min="11006" max="11006" width="4.7109375" style="284" customWidth="1"/>
    <col min="11007" max="11007" width="20" style="284" customWidth="1"/>
    <col min="11008" max="11008" width="27.140625" style="284" customWidth="1"/>
    <col min="11009" max="11009" width="24.42578125" style="284" customWidth="1"/>
    <col min="11010" max="11010" width="44.85546875" style="284" customWidth="1"/>
    <col min="11011" max="11011" width="18.42578125" style="284" customWidth="1"/>
    <col min="11012" max="11012" width="18.140625" style="284" customWidth="1"/>
    <col min="11013" max="11013" width="11.5703125" style="284" customWidth="1"/>
    <col min="11014" max="11014" width="9.140625" style="284" customWidth="1"/>
    <col min="11015" max="11016" width="9.28515625" style="284" customWidth="1"/>
    <col min="11017" max="11017" width="7.85546875" style="284" customWidth="1"/>
    <col min="11018" max="11018" width="11" style="284" customWidth="1"/>
    <col min="11019" max="11019" width="7.85546875" style="284" customWidth="1"/>
    <col min="11020" max="11020" width="9.7109375" style="284" customWidth="1"/>
    <col min="11021" max="11021" width="15.140625" style="284" customWidth="1"/>
    <col min="11022" max="11022" width="7.85546875" style="284" customWidth="1"/>
    <col min="11023" max="11023" width="8.140625" style="284" customWidth="1"/>
    <col min="11024" max="11024" width="10.85546875" style="284" customWidth="1"/>
    <col min="11025" max="11025" width="7.85546875" style="284" customWidth="1"/>
    <col min="11026" max="11026" width="8.140625" style="284" customWidth="1"/>
    <col min="11027" max="11027" width="10.85546875" style="284" customWidth="1"/>
    <col min="11028" max="11028" width="10.7109375" style="284" customWidth="1"/>
    <col min="11029" max="11029" width="8.85546875" style="284" customWidth="1"/>
    <col min="11030" max="11030" width="22.7109375" style="284" customWidth="1"/>
    <col min="11031" max="11031" width="17.42578125" style="284" customWidth="1"/>
    <col min="11032" max="11261" width="8.85546875" style="284"/>
    <col min="11262" max="11262" width="4.7109375" style="284" customWidth="1"/>
    <col min="11263" max="11263" width="20" style="284" customWidth="1"/>
    <col min="11264" max="11264" width="27.140625" style="284" customWidth="1"/>
    <col min="11265" max="11265" width="24.42578125" style="284" customWidth="1"/>
    <col min="11266" max="11266" width="44.85546875" style="284" customWidth="1"/>
    <col min="11267" max="11267" width="18.42578125" style="284" customWidth="1"/>
    <col min="11268" max="11268" width="18.140625" style="284" customWidth="1"/>
    <col min="11269" max="11269" width="11.5703125" style="284" customWidth="1"/>
    <col min="11270" max="11270" width="9.140625" style="284" customWidth="1"/>
    <col min="11271" max="11272" width="9.28515625" style="284" customWidth="1"/>
    <col min="11273" max="11273" width="7.85546875" style="284" customWidth="1"/>
    <col min="11274" max="11274" width="11" style="284" customWidth="1"/>
    <col min="11275" max="11275" width="7.85546875" style="284" customWidth="1"/>
    <col min="11276" max="11276" width="9.7109375" style="284" customWidth="1"/>
    <col min="11277" max="11277" width="15.140625" style="284" customWidth="1"/>
    <col min="11278" max="11278" width="7.85546875" style="284" customWidth="1"/>
    <col min="11279" max="11279" width="8.140625" style="284" customWidth="1"/>
    <col min="11280" max="11280" width="10.85546875" style="284" customWidth="1"/>
    <col min="11281" max="11281" width="7.85546875" style="284" customWidth="1"/>
    <col min="11282" max="11282" width="8.140625" style="284" customWidth="1"/>
    <col min="11283" max="11283" width="10.85546875" style="284" customWidth="1"/>
    <col min="11284" max="11284" width="10.7109375" style="284" customWidth="1"/>
    <col min="11285" max="11285" width="8.85546875" style="284" customWidth="1"/>
    <col min="11286" max="11286" width="22.7109375" style="284" customWidth="1"/>
    <col min="11287" max="11287" width="17.42578125" style="284" customWidth="1"/>
    <col min="11288" max="11517" width="8.85546875" style="284"/>
    <col min="11518" max="11518" width="4.7109375" style="284" customWidth="1"/>
    <col min="11519" max="11519" width="20" style="284" customWidth="1"/>
    <col min="11520" max="11520" width="27.140625" style="284" customWidth="1"/>
    <col min="11521" max="11521" width="24.42578125" style="284" customWidth="1"/>
    <col min="11522" max="11522" width="44.85546875" style="284" customWidth="1"/>
    <col min="11523" max="11523" width="18.42578125" style="284" customWidth="1"/>
    <col min="11524" max="11524" width="18.140625" style="284" customWidth="1"/>
    <col min="11525" max="11525" width="11.5703125" style="284" customWidth="1"/>
    <col min="11526" max="11526" width="9.140625" style="284" customWidth="1"/>
    <col min="11527" max="11528" width="9.28515625" style="284" customWidth="1"/>
    <col min="11529" max="11529" width="7.85546875" style="284" customWidth="1"/>
    <col min="11530" max="11530" width="11" style="284" customWidth="1"/>
    <col min="11531" max="11531" width="7.85546875" style="284" customWidth="1"/>
    <col min="11532" max="11532" width="9.7109375" style="284" customWidth="1"/>
    <col min="11533" max="11533" width="15.140625" style="284" customWidth="1"/>
    <col min="11534" max="11534" width="7.85546875" style="284" customWidth="1"/>
    <col min="11535" max="11535" width="8.140625" style="284" customWidth="1"/>
    <col min="11536" max="11536" width="10.85546875" style="284" customWidth="1"/>
    <col min="11537" max="11537" width="7.85546875" style="284" customWidth="1"/>
    <col min="11538" max="11538" width="8.140625" style="284" customWidth="1"/>
    <col min="11539" max="11539" width="10.85546875" style="284" customWidth="1"/>
    <col min="11540" max="11540" width="10.7109375" style="284" customWidth="1"/>
    <col min="11541" max="11541" width="8.85546875" style="284" customWidth="1"/>
    <col min="11542" max="11542" width="22.7109375" style="284" customWidth="1"/>
    <col min="11543" max="11543" width="17.42578125" style="284" customWidth="1"/>
    <col min="11544" max="11773" width="8.85546875" style="284"/>
    <col min="11774" max="11774" width="4.7109375" style="284" customWidth="1"/>
    <col min="11775" max="11775" width="20" style="284" customWidth="1"/>
    <col min="11776" max="11776" width="27.140625" style="284" customWidth="1"/>
    <col min="11777" max="11777" width="24.42578125" style="284" customWidth="1"/>
    <col min="11778" max="11778" width="44.85546875" style="284" customWidth="1"/>
    <col min="11779" max="11779" width="18.42578125" style="284" customWidth="1"/>
    <col min="11780" max="11780" width="18.140625" style="284" customWidth="1"/>
    <col min="11781" max="11781" width="11.5703125" style="284" customWidth="1"/>
    <col min="11782" max="11782" width="9.140625" style="284" customWidth="1"/>
    <col min="11783" max="11784" width="9.28515625" style="284" customWidth="1"/>
    <col min="11785" max="11785" width="7.85546875" style="284" customWidth="1"/>
    <col min="11786" max="11786" width="11" style="284" customWidth="1"/>
    <col min="11787" max="11787" width="7.85546875" style="284" customWidth="1"/>
    <col min="11788" max="11788" width="9.7109375" style="284" customWidth="1"/>
    <col min="11789" max="11789" width="15.140625" style="284" customWidth="1"/>
    <col min="11790" max="11790" width="7.85546875" style="284" customWidth="1"/>
    <col min="11791" max="11791" width="8.140625" style="284" customWidth="1"/>
    <col min="11792" max="11792" width="10.85546875" style="284" customWidth="1"/>
    <col min="11793" max="11793" width="7.85546875" style="284" customWidth="1"/>
    <col min="11794" max="11794" width="8.140625" style="284" customWidth="1"/>
    <col min="11795" max="11795" width="10.85546875" style="284" customWidth="1"/>
    <col min="11796" max="11796" width="10.7109375" style="284" customWidth="1"/>
    <col min="11797" max="11797" width="8.85546875" style="284" customWidth="1"/>
    <col min="11798" max="11798" width="22.7109375" style="284" customWidth="1"/>
    <col min="11799" max="11799" width="17.42578125" style="284" customWidth="1"/>
    <col min="11800" max="12029" width="8.85546875" style="284"/>
    <col min="12030" max="12030" width="4.7109375" style="284" customWidth="1"/>
    <col min="12031" max="12031" width="20" style="284" customWidth="1"/>
    <col min="12032" max="12032" width="27.140625" style="284" customWidth="1"/>
    <col min="12033" max="12033" width="24.42578125" style="284" customWidth="1"/>
    <col min="12034" max="12034" width="44.85546875" style="284" customWidth="1"/>
    <col min="12035" max="12035" width="18.42578125" style="284" customWidth="1"/>
    <col min="12036" max="12036" width="18.140625" style="284" customWidth="1"/>
    <col min="12037" max="12037" width="11.5703125" style="284" customWidth="1"/>
    <col min="12038" max="12038" width="9.140625" style="284" customWidth="1"/>
    <col min="12039" max="12040" width="9.28515625" style="284" customWidth="1"/>
    <col min="12041" max="12041" width="7.85546875" style="284" customWidth="1"/>
    <col min="12042" max="12042" width="11" style="284" customWidth="1"/>
    <col min="12043" max="12043" width="7.85546875" style="284" customWidth="1"/>
    <col min="12044" max="12044" width="9.7109375" style="284" customWidth="1"/>
    <col min="12045" max="12045" width="15.140625" style="284" customWidth="1"/>
    <col min="12046" max="12046" width="7.85546875" style="284" customWidth="1"/>
    <col min="12047" max="12047" width="8.140625" style="284" customWidth="1"/>
    <col min="12048" max="12048" width="10.85546875" style="284" customWidth="1"/>
    <col min="12049" max="12049" width="7.85546875" style="284" customWidth="1"/>
    <col min="12050" max="12050" width="8.140625" style="284" customWidth="1"/>
    <col min="12051" max="12051" width="10.85546875" style="284" customWidth="1"/>
    <col min="12052" max="12052" width="10.7109375" style="284" customWidth="1"/>
    <col min="12053" max="12053" width="8.85546875" style="284" customWidth="1"/>
    <col min="12054" max="12054" width="22.7109375" style="284" customWidth="1"/>
    <col min="12055" max="12055" width="17.42578125" style="284" customWidth="1"/>
    <col min="12056" max="12285" width="8.85546875" style="284"/>
    <col min="12286" max="12286" width="4.7109375" style="284" customWidth="1"/>
    <col min="12287" max="12287" width="20" style="284" customWidth="1"/>
    <col min="12288" max="12288" width="27.140625" style="284" customWidth="1"/>
    <col min="12289" max="12289" width="24.42578125" style="284" customWidth="1"/>
    <col min="12290" max="12290" width="44.85546875" style="284" customWidth="1"/>
    <col min="12291" max="12291" width="18.42578125" style="284" customWidth="1"/>
    <col min="12292" max="12292" width="18.140625" style="284" customWidth="1"/>
    <col min="12293" max="12293" width="11.5703125" style="284" customWidth="1"/>
    <col min="12294" max="12294" width="9.140625" style="284" customWidth="1"/>
    <col min="12295" max="12296" width="9.28515625" style="284" customWidth="1"/>
    <col min="12297" max="12297" width="7.85546875" style="284" customWidth="1"/>
    <col min="12298" max="12298" width="11" style="284" customWidth="1"/>
    <col min="12299" max="12299" width="7.85546875" style="284" customWidth="1"/>
    <col min="12300" max="12300" width="9.7109375" style="284" customWidth="1"/>
    <col min="12301" max="12301" width="15.140625" style="284" customWidth="1"/>
    <col min="12302" max="12302" width="7.85546875" style="284" customWidth="1"/>
    <col min="12303" max="12303" width="8.140625" style="284" customWidth="1"/>
    <col min="12304" max="12304" width="10.85546875" style="284" customWidth="1"/>
    <col min="12305" max="12305" width="7.85546875" style="284" customWidth="1"/>
    <col min="12306" max="12306" width="8.140625" style="284" customWidth="1"/>
    <col min="12307" max="12307" width="10.85546875" style="284" customWidth="1"/>
    <col min="12308" max="12308" width="10.7109375" style="284" customWidth="1"/>
    <col min="12309" max="12309" width="8.85546875" style="284" customWidth="1"/>
    <col min="12310" max="12310" width="22.7109375" style="284" customWidth="1"/>
    <col min="12311" max="12311" width="17.42578125" style="284" customWidth="1"/>
    <col min="12312" max="12541" width="8.85546875" style="284"/>
    <col min="12542" max="12542" width="4.7109375" style="284" customWidth="1"/>
    <col min="12543" max="12543" width="20" style="284" customWidth="1"/>
    <col min="12544" max="12544" width="27.140625" style="284" customWidth="1"/>
    <col min="12545" max="12545" width="24.42578125" style="284" customWidth="1"/>
    <col min="12546" max="12546" width="44.85546875" style="284" customWidth="1"/>
    <col min="12547" max="12547" width="18.42578125" style="284" customWidth="1"/>
    <col min="12548" max="12548" width="18.140625" style="284" customWidth="1"/>
    <col min="12549" max="12549" width="11.5703125" style="284" customWidth="1"/>
    <col min="12550" max="12550" width="9.140625" style="284" customWidth="1"/>
    <col min="12551" max="12552" width="9.28515625" style="284" customWidth="1"/>
    <col min="12553" max="12553" width="7.85546875" style="284" customWidth="1"/>
    <col min="12554" max="12554" width="11" style="284" customWidth="1"/>
    <col min="12555" max="12555" width="7.85546875" style="284" customWidth="1"/>
    <col min="12556" max="12556" width="9.7109375" style="284" customWidth="1"/>
    <col min="12557" max="12557" width="15.140625" style="284" customWidth="1"/>
    <col min="12558" max="12558" width="7.85546875" style="284" customWidth="1"/>
    <col min="12559" max="12559" width="8.140625" style="284" customWidth="1"/>
    <col min="12560" max="12560" width="10.85546875" style="284" customWidth="1"/>
    <col min="12561" max="12561" width="7.85546875" style="284" customWidth="1"/>
    <col min="12562" max="12562" width="8.140625" style="284" customWidth="1"/>
    <col min="12563" max="12563" width="10.85546875" style="284" customWidth="1"/>
    <col min="12564" max="12564" width="10.7109375" style="284" customWidth="1"/>
    <col min="12565" max="12565" width="8.85546875" style="284" customWidth="1"/>
    <col min="12566" max="12566" width="22.7109375" style="284" customWidth="1"/>
    <col min="12567" max="12567" width="17.42578125" style="284" customWidth="1"/>
    <col min="12568" max="12797" width="8.85546875" style="284"/>
    <col min="12798" max="12798" width="4.7109375" style="284" customWidth="1"/>
    <col min="12799" max="12799" width="20" style="284" customWidth="1"/>
    <col min="12800" max="12800" width="27.140625" style="284" customWidth="1"/>
    <col min="12801" max="12801" width="24.42578125" style="284" customWidth="1"/>
    <col min="12802" max="12802" width="44.85546875" style="284" customWidth="1"/>
    <col min="12803" max="12803" width="18.42578125" style="284" customWidth="1"/>
    <col min="12804" max="12804" width="18.140625" style="284" customWidth="1"/>
    <col min="12805" max="12805" width="11.5703125" style="284" customWidth="1"/>
    <col min="12806" max="12806" width="9.140625" style="284" customWidth="1"/>
    <col min="12807" max="12808" width="9.28515625" style="284" customWidth="1"/>
    <col min="12809" max="12809" width="7.85546875" style="284" customWidth="1"/>
    <col min="12810" max="12810" width="11" style="284" customWidth="1"/>
    <col min="12811" max="12811" width="7.85546875" style="284" customWidth="1"/>
    <col min="12812" max="12812" width="9.7109375" style="284" customWidth="1"/>
    <col min="12813" max="12813" width="15.140625" style="284" customWidth="1"/>
    <col min="12814" max="12814" width="7.85546875" style="284" customWidth="1"/>
    <col min="12815" max="12815" width="8.140625" style="284" customWidth="1"/>
    <col min="12816" max="12816" width="10.85546875" style="284" customWidth="1"/>
    <col min="12817" max="12817" width="7.85546875" style="284" customWidth="1"/>
    <col min="12818" max="12818" width="8.140625" style="284" customWidth="1"/>
    <col min="12819" max="12819" width="10.85546875" style="284" customWidth="1"/>
    <col min="12820" max="12820" width="10.7109375" style="284" customWidth="1"/>
    <col min="12821" max="12821" width="8.85546875" style="284" customWidth="1"/>
    <col min="12822" max="12822" width="22.7109375" style="284" customWidth="1"/>
    <col min="12823" max="12823" width="17.42578125" style="284" customWidth="1"/>
    <col min="12824" max="13053" width="8.85546875" style="284"/>
    <col min="13054" max="13054" width="4.7109375" style="284" customWidth="1"/>
    <col min="13055" max="13055" width="20" style="284" customWidth="1"/>
    <col min="13056" max="13056" width="27.140625" style="284" customWidth="1"/>
    <col min="13057" max="13057" width="24.42578125" style="284" customWidth="1"/>
    <col min="13058" max="13058" width="44.85546875" style="284" customWidth="1"/>
    <col min="13059" max="13059" width="18.42578125" style="284" customWidth="1"/>
    <col min="13060" max="13060" width="18.140625" style="284" customWidth="1"/>
    <col min="13061" max="13061" width="11.5703125" style="284" customWidth="1"/>
    <col min="13062" max="13062" width="9.140625" style="284" customWidth="1"/>
    <col min="13063" max="13064" width="9.28515625" style="284" customWidth="1"/>
    <col min="13065" max="13065" width="7.85546875" style="284" customWidth="1"/>
    <col min="13066" max="13066" width="11" style="284" customWidth="1"/>
    <col min="13067" max="13067" width="7.85546875" style="284" customWidth="1"/>
    <col min="13068" max="13068" width="9.7109375" style="284" customWidth="1"/>
    <col min="13069" max="13069" width="15.140625" style="284" customWidth="1"/>
    <col min="13070" max="13070" width="7.85546875" style="284" customWidth="1"/>
    <col min="13071" max="13071" width="8.140625" style="284" customWidth="1"/>
    <col min="13072" max="13072" width="10.85546875" style="284" customWidth="1"/>
    <col min="13073" max="13073" width="7.85546875" style="284" customWidth="1"/>
    <col min="13074" max="13074" width="8.140625" style="284" customWidth="1"/>
    <col min="13075" max="13075" width="10.85546875" style="284" customWidth="1"/>
    <col min="13076" max="13076" width="10.7109375" style="284" customWidth="1"/>
    <col min="13077" max="13077" width="8.85546875" style="284" customWidth="1"/>
    <col min="13078" max="13078" width="22.7109375" style="284" customWidth="1"/>
    <col min="13079" max="13079" width="17.42578125" style="284" customWidth="1"/>
    <col min="13080" max="13309" width="8.85546875" style="284"/>
    <col min="13310" max="13310" width="4.7109375" style="284" customWidth="1"/>
    <col min="13311" max="13311" width="20" style="284" customWidth="1"/>
    <col min="13312" max="13312" width="27.140625" style="284" customWidth="1"/>
    <col min="13313" max="13313" width="24.42578125" style="284" customWidth="1"/>
    <col min="13314" max="13314" width="44.85546875" style="284" customWidth="1"/>
    <col min="13315" max="13315" width="18.42578125" style="284" customWidth="1"/>
    <col min="13316" max="13316" width="18.140625" style="284" customWidth="1"/>
    <col min="13317" max="13317" width="11.5703125" style="284" customWidth="1"/>
    <col min="13318" max="13318" width="9.140625" style="284" customWidth="1"/>
    <col min="13319" max="13320" width="9.28515625" style="284" customWidth="1"/>
    <col min="13321" max="13321" width="7.85546875" style="284" customWidth="1"/>
    <col min="13322" max="13322" width="11" style="284" customWidth="1"/>
    <col min="13323" max="13323" width="7.85546875" style="284" customWidth="1"/>
    <col min="13324" max="13324" width="9.7109375" style="284" customWidth="1"/>
    <col min="13325" max="13325" width="15.140625" style="284" customWidth="1"/>
    <col min="13326" max="13326" width="7.85546875" style="284" customWidth="1"/>
    <col min="13327" max="13327" width="8.140625" style="284" customWidth="1"/>
    <col min="13328" max="13328" width="10.85546875" style="284" customWidth="1"/>
    <col min="13329" max="13329" width="7.85546875" style="284" customWidth="1"/>
    <col min="13330" max="13330" width="8.140625" style="284" customWidth="1"/>
    <col min="13331" max="13331" width="10.85546875" style="284" customWidth="1"/>
    <col min="13332" max="13332" width="10.7109375" style="284" customWidth="1"/>
    <col min="13333" max="13333" width="8.85546875" style="284" customWidth="1"/>
    <col min="13334" max="13334" width="22.7109375" style="284" customWidth="1"/>
    <col min="13335" max="13335" width="17.42578125" style="284" customWidth="1"/>
    <col min="13336" max="13565" width="8.85546875" style="284"/>
    <col min="13566" max="13566" width="4.7109375" style="284" customWidth="1"/>
    <col min="13567" max="13567" width="20" style="284" customWidth="1"/>
    <col min="13568" max="13568" width="27.140625" style="284" customWidth="1"/>
    <col min="13569" max="13569" width="24.42578125" style="284" customWidth="1"/>
    <col min="13570" max="13570" width="44.85546875" style="284" customWidth="1"/>
    <col min="13571" max="13571" width="18.42578125" style="284" customWidth="1"/>
    <col min="13572" max="13572" width="18.140625" style="284" customWidth="1"/>
    <col min="13573" max="13573" width="11.5703125" style="284" customWidth="1"/>
    <col min="13574" max="13574" width="9.140625" style="284" customWidth="1"/>
    <col min="13575" max="13576" width="9.28515625" style="284" customWidth="1"/>
    <col min="13577" max="13577" width="7.85546875" style="284" customWidth="1"/>
    <col min="13578" max="13578" width="11" style="284" customWidth="1"/>
    <col min="13579" max="13579" width="7.85546875" style="284" customWidth="1"/>
    <col min="13580" max="13580" width="9.7109375" style="284" customWidth="1"/>
    <col min="13581" max="13581" width="15.140625" style="284" customWidth="1"/>
    <col min="13582" max="13582" width="7.85546875" style="284" customWidth="1"/>
    <col min="13583" max="13583" width="8.140625" style="284" customWidth="1"/>
    <col min="13584" max="13584" width="10.85546875" style="284" customWidth="1"/>
    <col min="13585" max="13585" width="7.85546875" style="284" customWidth="1"/>
    <col min="13586" max="13586" width="8.140625" style="284" customWidth="1"/>
    <col min="13587" max="13587" width="10.85546875" style="284" customWidth="1"/>
    <col min="13588" max="13588" width="10.7109375" style="284" customWidth="1"/>
    <col min="13589" max="13589" width="8.85546875" style="284" customWidth="1"/>
    <col min="13590" max="13590" width="22.7109375" style="284" customWidth="1"/>
    <col min="13591" max="13591" width="17.42578125" style="284" customWidth="1"/>
    <col min="13592" max="13821" width="8.85546875" style="284"/>
    <col min="13822" max="13822" width="4.7109375" style="284" customWidth="1"/>
    <col min="13823" max="13823" width="20" style="284" customWidth="1"/>
    <col min="13824" max="13824" width="27.140625" style="284" customWidth="1"/>
    <col min="13825" max="13825" width="24.42578125" style="284" customWidth="1"/>
    <col min="13826" max="13826" width="44.85546875" style="284" customWidth="1"/>
    <col min="13827" max="13827" width="18.42578125" style="284" customWidth="1"/>
    <col min="13828" max="13828" width="18.140625" style="284" customWidth="1"/>
    <col min="13829" max="13829" width="11.5703125" style="284" customWidth="1"/>
    <col min="13830" max="13830" width="9.140625" style="284" customWidth="1"/>
    <col min="13831" max="13832" width="9.28515625" style="284" customWidth="1"/>
    <col min="13833" max="13833" width="7.85546875" style="284" customWidth="1"/>
    <col min="13834" max="13834" width="11" style="284" customWidth="1"/>
    <col min="13835" max="13835" width="7.85546875" style="284" customWidth="1"/>
    <col min="13836" max="13836" width="9.7109375" style="284" customWidth="1"/>
    <col min="13837" max="13837" width="15.140625" style="284" customWidth="1"/>
    <col min="13838" max="13838" width="7.85546875" style="284" customWidth="1"/>
    <col min="13839" max="13839" width="8.140625" style="284" customWidth="1"/>
    <col min="13840" max="13840" width="10.85546875" style="284" customWidth="1"/>
    <col min="13841" max="13841" width="7.85546875" style="284" customWidth="1"/>
    <col min="13842" max="13842" width="8.140625" style="284" customWidth="1"/>
    <col min="13843" max="13843" width="10.85546875" style="284" customWidth="1"/>
    <col min="13844" max="13844" width="10.7109375" style="284" customWidth="1"/>
    <col min="13845" max="13845" width="8.85546875" style="284" customWidth="1"/>
    <col min="13846" max="13846" width="22.7109375" style="284" customWidth="1"/>
    <col min="13847" max="13847" width="17.42578125" style="284" customWidth="1"/>
    <col min="13848" max="14077" width="8.85546875" style="284"/>
    <col min="14078" max="14078" width="4.7109375" style="284" customWidth="1"/>
    <col min="14079" max="14079" width="20" style="284" customWidth="1"/>
    <col min="14080" max="14080" width="27.140625" style="284" customWidth="1"/>
    <col min="14081" max="14081" width="24.42578125" style="284" customWidth="1"/>
    <col min="14082" max="14082" width="44.85546875" style="284" customWidth="1"/>
    <col min="14083" max="14083" width="18.42578125" style="284" customWidth="1"/>
    <col min="14084" max="14084" width="18.140625" style="284" customWidth="1"/>
    <col min="14085" max="14085" width="11.5703125" style="284" customWidth="1"/>
    <col min="14086" max="14086" width="9.140625" style="284" customWidth="1"/>
    <col min="14087" max="14088" width="9.28515625" style="284" customWidth="1"/>
    <col min="14089" max="14089" width="7.85546875" style="284" customWidth="1"/>
    <col min="14090" max="14090" width="11" style="284" customWidth="1"/>
    <col min="14091" max="14091" width="7.85546875" style="284" customWidth="1"/>
    <col min="14092" max="14092" width="9.7109375" style="284" customWidth="1"/>
    <col min="14093" max="14093" width="15.140625" style="284" customWidth="1"/>
    <col min="14094" max="14094" width="7.85546875" style="284" customWidth="1"/>
    <col min="14095" max="14095" width="8.140625" style="284" customWidth="1"/>
    <col min="14096" max="14096" width="10.85546875" style="284" customWidth="1"/>
    <col min="14097" max="14097" width="7.85546875" style="284" customWidth="1"/>
    <col min="14098" max="14098" width="8.140625" style="284" customWidth="1"/>
    <col min="14099" max="14099" width="10.85546875" style="284" customWidth="1"/>
    <col min="14100" max="14100" width="10.7109375" style="284" customWidth="1"/>
    <col min="14101" max="14101" width="8.85546875" style="284" customWidth="1"/>
    <col min="14102" max="14102" width="22.7109375" style="284" customWidth="1"/>
    <col min="14103" max="14103" width="17.42578125" style="284" customWidth="1"/>
    <col min="14104" max="14333" width="8.85546875" style="284"/>
    <col min="14334" max="14334" width="4.7109375" style="284" customWidth="1"/>
    <col min="14335" max="14335" width="20" style="284" customWidth="1"/>
    <col min="14336" max="14336" width="27.140625" style="284" customWidth="1"/>
    <col min="14337" max="14337" width="24.42578125" style="284" customWidth="1"/>
    <col min="14338" max="14338" width="44.85546875" style="284" customWidth="1"/>
    <col min="14339" max="14339" width="18.42578125" style="284" customWidth="1"/>
    <col min="14340" max="14340" width="18.140625" style="284" customWidth="1"/>
    <col min="14341" max="14341" width="11.5703125" style="284" customWidth="1"/>
    <col min="14342" max="14342" width="9.140625" style="284" customWidth="1"/>
    <col min="14343" max="14344" width="9.28515625" style="284" customWidth="1"/>
    <col min="14345" max="14345" width="7.85546875" style="284" customWidth="1"/>
    <col min="14346" max="14346" width="11" style="284" customWidth="1"/>
    <col min="14347" max="14347" width="7.85546875" style="284" customWidth="1"/>
    <col min="14348" max="14348" width="9.7109375" style="284" customWidth="1"/>
    <col min="14349" max="14349" width="15.140625" style="284" customWidth="1"/>
    <col min="14350" max="14350" width="7.85546875" style="284" customWidth="1"/>
    <col min="14351" max="14351" width="8.140625" style="284" customWidth="1"/>
    <col min="14352" max="14352" width="10.85546875" style="284" customWidth="1"/>
    <col min="14353" max="14353" width="7.85546875" style="284" customWidth="1"/>
    <col min="14354" max="14354" width="8.140625" style="284" customWidth="1"/>
    <col min="14355" max="14355" width="10.85546875" style="284" customWidth="1"/>
    <col min="14356" max="14356" width="10.7109375" style="284" customWidth="1"/>
    <col min="14357" max="14357" width="8.85546875" style="284" customWidth="1"/>
    <col min="14358" max="14358" width="22.7109375" style="284" customWidth="1"/>
    <col min="14359" max="14359" width="17.42578125" style="284" customWidth="1"/>
    <col min="14360" max="14589" width="8.85546875" style="284"/>
    <col min="14590" max="14590" width="4.7109375" style="284" customWidth="1"/>
    <col min="14591" max="14591" width="20" style="284" customWidth="1"/>
    <col min="14592" max="14592" width="27.140625" style="284" customWidth="1"/>
    <col min="14593" max="14593" width="24.42578125" style="284" customWidth="1"/>
    <col min="14594" max="14594" width="44.85546875" style="284" customWidth="1"/>
    <col min="14595" max="14595" width="18.42578125" style="284" customWidth="1"/>
    <col min="14596" max="14596" width="18.140625" style="284" customWidth="1"/>
    <col min="14597" max="14597" width="11.5703125" style="284" customWidth="1"/>
    <col min="14598" max="14598" width="9.140625" style="284" customWidth="1"/>
    <col min="14599" max="14600" width="9.28515625" style="284" customWidth="1"/>
    <col min="14601" max="14601" width="7.85546875" style="284" customWidth="1"/>
    <col min="14602" max="14602" width="11" style="284" customWidth="1"/>
    <col min="14603" max="14603" width="7.85546875" style="284" customWidth="1"/>
    <col min="14604" max="14604" width="9.7109375" style="284" customWidth="1"/>
    <col min="14605" max="14605" width="15.140625" style="284" customWidth="1"/>
    <col min="14606" max="14606" width="7.85546875" style="284" customWidth="1"/>
    <col min="14607" max="14607" width="8.140625" style="284" customWidth="1"/>
    <col min="14608" max="14608" width="10.85546875" style="284" customWidth="1"/>
    <col min="14609" max="14609" width="7.85546875" style="284" customWidth="1"/>
    <col min="14610" max="14610" width="8.140625" style="284" customWidth="1"/>
    <col min="14611" max="14611" width="10.85546875" style="284" customWidth="1"/>
    <col min="14612" max="14612" width="10.7109375" style="284" customWidth="1"/>
    <col min="14613" max="14613" width="8.85546875" style="284" customWidth="1"/>
    <col min="14614" max="14614" width="22.7109375" style="284" customWidth="1"/>
    <col min="14615" max="14615" width="17.42578125" style="284" customWidth="1"/>
    <col min="14616" max="14845" width="8.85546875" style="284"/>
    <col min="14846" max="14846" width="4.7109375" style="284" customWidth="1"/>
    <col min="14847" max="14847" width="20" style="284" customWidth="1"/>
    <col min="14848" max="14848" width="27.140625" style="284" customWidth="1"/>
    <col min="14849" max="14849" width="24.42578125" style="284" customWidth="1"/>
    <col min="14850" max="14850" width="44.85546875" style="284" customWidth="1"/>
    <col min="14851" max="14851" width="18.42578125" style="284" customWidth="1"/>
    <col min="14852" max="14852" width="18.140625" style="284" customWidth="1"/>
    <col min="14853" max="14853" width="11.5703125" style="284" customWidth="1"/>
    <col min="14854" max="14854" width="9.140625" style="284" customWidth="1"/>
    <col min="14855" max="14856" width="9.28515625" style="284" customWidth="1"/>
    <col min="14857" max="14857" width="7.85546875" style="284" customWidth="1"/>
    <col min="14858" max="14858" width="11" style="284" customWidth="1"/>
    <col min="14859" max="14859" width="7.85546875" style="284" customWidth="1"/>
    <col min="14860" max="14860" width="9.7109375" style="284" customWidth="1"/>
    <col min="14861" max="14861" width="15.140625" style="284" customWidth="1"/>
    <col min="14862" max="14862" width="7.85546875" style="284" customWidth="1"/>
    <col min="14863" max="14863" width="8.140625" style="284" customWidth="1"/>
    <col min="14864" max="14864" width="10.85546875" style="284" customWidth="1"/>
    <col min="14865" max="14865" width="7.85546875" style="284" customWidth="1"/>
    <col min="14866" max="14866" width="8.140625" style="284" customWidth="1"/>
    <col min="14867" max="14867" width="10.85546875" style="284" customWidth="1"/>
    <col min="14868" max="14868" width="10.7109375" style="284" customWidth="1"/>
    <col min="14869" max="14869" width="8.85546875" style="284" customWidth="1"/>
    <col min="14870" max="14870" width="22.7109375" style="284" customWidth="1"/>
    <col min="14871" max="14871" width="17.42578125" style="284" customWidth="1"/>
    <col min="14872" max="15101" width="8.85546875" style="284"/>
    <col min="15102" max="15102" width="4.7109375" style="284" customWidth="1"/>
    <col min="15103" max="15103" width="20" style="284" customWidth="1"/>
    <col min="15104" max="15104" width="27.140625" style="284" customWidth="1"/>
    <col min="15105" max="15105" width="24.42578125" style="284" customWidth="1"/>
    <col min="15106" max="15106" width="44.85546875" style="284" customWidth="1"/>
    <col min="15107" max="15107" width="18.42578125" style="284" customWidth="1"/>
    <col min="15108" max="15108" width="18.140625" style="284" customWidth="1"/>
    <col min="15109" max="15109" width="11.5703125" style="284" customWidth="1"/>
    <col min="15110" max="15110" width="9.140625" style="284" customWidth="1"/>
    <col min="15111" max="15112" width="9.28515625" style="284" customWidth="1"/>
    <col min="15113" max="15113" width="7.85546875" style="284" customWidth="1"/>
    <col min="15114" max="15114" width="11" style="284" customWidth="1"/>
    <col min="15115" max="15115" width="7.85546875" style="284" customWidth="1"/>
    <col min="15116" max="15116" width="9.7109375" style="284" customWidth="1"/>
    <col min="15117" max="15117" width="15.140625" style="284" customWidth="1"/>
    <col min="15118" max="15118" width="7.85546875" style="284" customWidth="1"/>
    <col min="15119" max="15119" width="8.140625" style="284" customWidth="1"/>
    <col min="15120" max="15120" width="10.85546875" style="284" customWidth="1"/>
    <col min="15121" max="15121" width="7.85546875" style="284" customWidth="1"/>
    <col min="15122" max="15122" width="8.140625" style="284" customWidth="1"/>
    <col min="15123" max="15123" width="10.85546875" style="284" customWidth="1"/>
    <col min="15124" max="15124" width="10.7109375" style="284" customWidth="1"/>
    <col min="15125" max="15125" width="8.85546875" style="284" customWidth="1"/>
    <col min="15126" max="15126" width="22.7109375" style="284" customWidth="1"/>
    <col min="15127" max="15127" width="17.42578125" style="284" customWidth="1"/>
    <col min="15128" max="15357" width="8.85546875" style="284"/>
    <col min="15358" max="15358" width="4.7109375" style="284" customWidth="1"/>
    <col min="15359" max="15359" width="20" style="284" customWidth="1"/>
    <col min="15360" max="15360" width="27.140625" style="284" customWidth="1"/>
    <col min="15361" max="15361" width="24.42578125" style="284" customWidth="1"/>
    <col min="15362" max="15362" width="44.85546875" style="284" customWidth="1"/>
    <col min="15363" max="15363" width="18.42578125" style="284" customWidth="1"/>
    <col min="15364" max="15364" width="18.140625" style="284" customWidth="1"/>
    <col min="15365" max="15365" width="11.5703125" style="284" customWidth="1"/>
    <col min="15366" max="15366" width="9.140625" style="284" customWidth="1"/>
    <col min="15367" max="15368" width="9.28515625" style="284" customWidth="1"/>
    <col min="15369" max="15369" width="7.85546875" style="284" customWidth="1"/>
    <col min="15370" max="15370" width="11" style="284" customWidth="1"/>
    <col min="15371" max="15371" width="7.85546875" style="284" customWidth="1"/>
    <col min="15372" max="15372" width="9.7109375" style="284" customWidth="1"/>
    <col min="15373" max="15373" width="15.140625" style="284" customWidth="1"/>
    <col min="15374" max="15374" width="7.85546875" style="284" customWidth="1"/>
    <col min="15375" max="15375" width="8.140625" style="284" customWidth="1"/>
    <col min="15376" max="15376" width="10.85546875" style="284" customWidth="1"/>
    <col min="15377" max="15377" width="7.85546875" style="284" customWidth="1"/>
    <col min="15378" max="15378" width="8.140625" style="284" customWidth="1"/>
    <col min="15379" max="15379" width="10.85546875" style="284" customWidth="1"/>
    <col min="15380" max="15380" width="10.7109375" style="284" customWidth="1"/>
    <col min="15381" max="15381" width="8.85546875" style="284" customWidth="1"/>
    <col min="15382" max="15382" width="22.7109375" style="284" customWidth="1"/>
    <col min="15383" max="15383" width="17.42578125" style="284" customWidth="1"/>
    <col min="15384" max="15613" width="8.85546875" style="284"/>
    <col min="15614" max="15614" width="4.7109375" style="284" customWidth="1"/>
    <col min="15615" max="15615" width="20" style="284" customWidth="1"/>
    <col min="15616" max="15616" width="27.140625" style="284" customWidth="1"/>
    <col min="15617" max="15617" width="24.42578125" style="284" customWidth="1"/>
    <col min="15618" max="15618" width="44.85546875" style="284" customWidth="1"/>
    <col min="15619" max="15619" width="18.42578125" style="284" customWidth="1"/>
    <col min="15620" max="15620" width="18.140625" style="284" customWidth="1"/>
    <col min="15621" max="15621" width="11.5703125" style="284" customWidth="1"/>
    <col min="15622" max="15622" width="9.140625" style="284" customWidth="1"/>
    <col min="15623" max="15624" width="9.28515625" style="284" customWidth="1"/>
    <col min="15625" max="15625" width="7.85546875" style="284" customWidth="1"/>
    <col min="15626" max="15626" width="11" style="284" customWidth="1"/>
    <col min="15627" max="15627" width="7.85546875" style="284" customWidth="1"/>
    <col min="15628" max="15628" width="9.7109375" style="284" customWidth="1"/>
    <col min="15629" max="15629" width="15.140625" style="284" customWidth="1"/>
    <col min="15630" max="15630" width="7.85546875" style="284" customWidth="1"/>
    <col min="15631" max="15631" width="8.140625" style="284" customWidth="1"/>
    <col min="15632" max="15632" width="10.85546875" style="284" customWidth="1"/>
    <col min="15633" max="15633" width="7.85546875" style="284" customWidth="1"/>
    <col min="15634" max="15634" width="8.140625" style="284" customWidth="1"/>
    <col min="15635" max="15635" width="10.85546875" style="284" customWidth="1"/>
    <col min="15636" max="15636" width="10.7109375" style="284" customWidth="1"/>
    <col min="15637" max="15637" width="8.85546875" style="284" customWidth="1"/>
    <col min="15638" max="15638" width="22.7109375" style="284" customWidth="1"/>
    <col min="15639" max="15639" width="17.42578125" style="284" customWidth="1"/>
    <col min="15640" max="15869" width="8.85546875" style="284"/>
    <col min="15870" max="15870" width="4.7109375" style="284" customWidth="1"/>
    <col min="15871" max="15871" width="20" style="284" customWidth="1"/>
    <col min="15872" max="15872" width="27.140625" style="284" customWidth="1"/>
    <col min="15873" max="15873" width="24.42578125" style="284" customWidth="1"/>
    <col min="15874" max="15874" width="44.85546875" style="284" customWidth="1"/>
    <col min="15875" max="15875" width="18.42578125" style="284" customWidth="1"/>
    <col min="15876" max="15876" width="18.140625" style="284" customWidth="1"/>
    <col min="15877" max="15877" width="11.5703125" style="284" customWidth="1"/>
    <col min="15878" max="15878" width="9.140625" style="284" customWidth="1"/>
    <col min="15879" max="15880" width="9.28515625" style="284" customWidth="1"/>
    <col min="15881" max="15881" width="7.85546875" style="284" customWidth="1"/>
    <col min="15882" max="15882" width="11" style="284" customWidth="1"/>
    <col min="15883" max="15883" width="7.85546875" style="284" customWidth="1"/>
    <col min="15884" max="15884" width="9.7109375" style="284" customWidth="1"/>
    <col min="15885" max="15885" width="15.140625" style="284" customWidth="1"/>
    <col min="15886" max="15886" width="7.85546875" style="284" customWidth="1"/>
    <col min="15887" max="15887" width="8.140625" style="284" customWidth="1"/>
    <col min="15888" max="15888" width="10.85546875" style="284" customWidth="1"/>
    <col min="15889" max="15889" width="7.85546875" style="284" customWidth="1"/>
    <col min="15890" max="15890" width="8.140625" style="284" customWidth="1"/>
    <col min="15891" max="15891" width="10.85546875" style="284" customWidth="1"/>
    <col min="15892" max="15892" width="10.7109375" style="284" customWidth="1"/>
    <col min="15893" max="15893" width="8.85546875" style="284" customWidth="1"/>
    <col min="15894" max="15894" width="22.7109375" style="284" customWidth="1"/>
    <col min="15895" max="15895" width="17.42578125" style="284" customWidth="1"/>
    <col min="15896" max="16125" width="8.85546875" style="284"/>
    <col min="16126" max="16126" width="4.7109375" style="284" customWidth="1"/>
    <col min="16127" max="16127" width="20" style="284" customWidth="1"/>
    <col min="16128" max="16128" width="27.140625" style="284" customWidth="1"/>
    <col min="16129" max="16129" width="24.42578125" style="284" customWidth="1"/>
    <col min="16130" max="16130" width="44.85546875" style="284" customWidth="1"/>
    <col min="16131" max="16131" width="18.42578125" style="284" customWidth="1"/>
    <col min="16132" max="16132" width="18.140625" style="284" customWidth="1"/>
    <col min="16133" max="16133" width="11.5703125" style="284" customWidth="1"/>
    <col min="16134" max="16134" width="9.140625" style="284" customWidth="1"/>
    <col min="16135" max="16136" width="9.28515625" style="284" customWidth="1"/>
    <col min="16137" max="16137" width="7.85546875" style="284" customWidth="1"/>
    <col min="16138" max="16138" width="11" style="284" customWidth="1"/>
    <col min="16139" max="16139" width="7.85546875" style="284" customWidth="1"/>
    <col min="16140" max="16140" width="9.7109375" style="284" customWidth="1"/>
    <col min="16141" max="16141" width="15.140625" style="284" customWidth="1"/>
    <col min="16142" max="16142" width="7.85546875" style="284" customWidth="1"/>
    <col min="16143" max="16143" width="8.140625" style="284" customWidth="1"/>
    <col min="16144" max="16144" width="10.85546875" style="284" customWidth="1"/>
    <col min="16145" max="16145" width="7.85546875" style="284" customWidth="1"/>
    <col min="16146" max="16146" width="8.140625" style="284" customWidth="1"/>
    <col min="16147" max="16147" width="10.85546875" style="284" customWidth="1"/>
    <col min="16148" max="16148" width="10.7109375" style="284" customWidth="1"/>
    <col min="16149" max="16149" width="8.85546875" style="284" customWidth="1"/>
    <col min="16150" max="16150" width="22.7109375" style="284" customWidth="1"/>
    <col min="16151" max="16151" width="17.42578125" style="284" customWidth="1"/>
    <col min="16152" max="16384" width="8.85546875" style="284"/>
  </cols>
  <sheetData>
    <row r="2" spans="1:22">
      <c r="A2" s="291"/>
      <c r="B2" s="363" t="s">
        <v>389</v>
      </c>
      <c r="C2" s="363"/>
      <c r="D2" s="363"/>
      <c r="E2" s="363"/>
      <c r="F2" s="363"/>
      <c r="G2" s="363"/>
      <c r="H2" s="363"/>
      <c r="I2" s="363"/>
      <c r="J2" s="363"/>
      <c r="K2" s="363"/>
      <c r="L2" s="363"/>
      <c r="M2" s="363"/>
      <c r="N2" s="363"/>
      <c r="O2" s="363"/>
      <c r="P2" s="363"/>
      <c r="Q2" s="363"/>
      <c r="R2" s="363"/>
      <c r="S2" s="363"/>
      <c r="T2" s="363"/>
      <c r="U2" s="363"/>
      <c r="V2" s="363"/>
    </row>
    <row r="3" spans="1:22">
      <c r="A3" s="291"/>
      <c r="B3" s="291"/>
      <c r="C3" s="292"/>
      <c r="D3" s="291"/>
      <c r="E3" s="291"/>
      <c r="F3" s="291"/>
      <c r="G3" s="291"/>
      <c r="H3" s="291"/>
      <c r="I3" s="291"/>
      <c r="J3" s="291"/>
      <c r="K3" s="291"/>
      <c r="L3" s="291"/>
      <c r="M3" s="293"/>
      <c r="N3" s="291"/>
      <c r="O3" s="291"/>
      <c r="P3" s="293"/>
      <c r="Q3" s="364" t="s">
        <v>390</v>
      </c>
      <c r="R3" s="364"/>
      <c r="S3" s="364"/>
      <c r="T3" s="364"/>
      <c r="U3" s="364"/>
      <c r="V3" s="291"/>
    </row>
    <row r="4" spans="1:22" ht="15.75" customHeight="1">
      <c r="A4" s="331" t="s">
        <v>0</v>
      </c>
      <c r="B4" s="365" t="s">
        <v>391</v>
      </c>
      <c r="C4" s="368" t="s">
        <v>392</v>
      </c>
      <c r="D4" s="365" t="s">
        <v>393</v>
      </c>
      <c r="E4" s="365" t="s">
        <v>394</v>
      </c>
      <c r="F4" s="365" t="s">
        <v>395</v>
      </c>
      <c r="G4" s="371">
        <v>6</v>
      </c>
      <c r="H4" s="372"/>
      <c r="I4" s="372"/>
      <c r="J4" s="373"/>
      <c r="K4" s="335" t="s">
        <v>396</v>
      </c>
      <c r="L4" s="336"/>
      <c r="M4" s="336"/>
      <c r="N4" s="336"/>
      <c r="O4" s="336"/>
      <c r="P4" s="336"/>
      <c r="Q4" s="336"/>
      <c r="R4" s="336"/>
      <c r="S4" s="336"/>
      <c r="T4" s="331" t="s">
        <v>397</v>
      </c>
      <c r="U4" s="331" t="s">
        <v>398</v>
      </c>
      <c r="V4" s="29">
        <v>10</v>
      </c>
    </row>
    <row r="5" spans="1:22">
      <c r="A5" s="331"/>
      <c r="B5" s="366"/>
      <c r="C5" s="369"/>
      <c r="D5" s="366"/>
      <c r="E5" s="366"/>
      <c r="F5" s="366"/>
      <c r="G5" s="331" t="s">
        <v>399</v>
      </c>
      <c r="H5" s="331"/>
      <c r="I5" s="331"/>
      <c r="J5" s="331"/>
      <c r="K5" s="337"/>
      <c r="L5" s="338"/>
      <c r="M5" s="338"/>
      <c r="N5" s="338"/>
      <c r="O5" s="338"/>
      <c r="P5" s="338"/>
      <c r="Q5" s="338"/>
      <c r="R5" s="338"/>
      <c r="S5" s="338"/>
      <c r="T5" s="331"/>
      <c r="U5" s="331"/>
      <c r="V5" s="374" t="s">
        <v>400</v>
      </c>
    </row>
    <row r="6" spans="1:22">
      <c r="A6" s="331"/>
      <c r="B6" s="366"/>
      <c r="C6" s="369"/>
      <c r="D6" s="366"/>
      <c r="E6" s="366"/>
      <c r="F6" s="366"/>
      <c r="G6" s="331" t="s">
        <v>401</v>
      </c>
      <c r="H6" s="331" t="s">
        <v>402</v>
      </c>
      <c r="I6" s="331" t="s">
        <v>403</v>
      </c>
      <c r="J6" s="331" t="s">
        <v>58</v>
      </c>
      <c r="K6" s="331">
        <v>2018</v>
      </c>
      <c r="L6" s="331"/>
      <c r="M6" s="331"/>
      <c r="N6" s="331">
        <v>2019</v>
      </c>
      <c r="O6" s="331"/>
      <c r="P6" s="331"/>
      <c r="Q6" s="331">
        <v>2020</v>
      </c>
      <c r="R6" s="331"/>
      <c r="S6" s="331"/>
      <c r="T6" s="331"/>
      <c r="U6" s="331"/>
      <c r="V6" s="375"/>
    </row>
    <row r="7" spans="1:22" ht="75.75" customHeight="1">
      <c r="A7" s="331"/>
      <c r="B7" s="367"/>
      <c r="C7" s="370"/>
      <c r="D7" s="367"/>
      <c r="E7" s="367"/>
      <c r="F7" s="367"/>
      <c r="G7" s="331"/>
      <c r="H7" s="331"/>
      <c r="I7" s="331"/>
      <c r="J7" s="331"/>
      <c r="K7" s="29" t="s">
        <v>2</v>
      </c>
      <c r="L7" s="29" t="s">
        <v>3</v>
      </c>
      <c r="M7" s="29" t="s">
        <v>4</v>
      </c>
      <c r="N7" s="29" t="s">
        <v>2</v>
      </c>
      <c r="O7" s="29" t="s">
        <v>3</v>
      </c>
      <c r="P7" s="29" t="s">
        <v>4</v>
      </c>
      <c r="Q7" s="29" t="s">
        <v>2</v>
      </c>
      <c r="R7" s="29" t="s">
        <v>5</v>
      </c>
      <c r="S7" s="29" t="s">
        <v>4</v>
      </c>
      <c r="T7" s="331"/>
      <c r="U7" s="331"/>
      <c r="V7" s="375"/>
    </row>
    <row r="8" spans="1:22" ht="20.25" customHeight="1">
      <c r="A8" s="29"/>
      <c r="B8" s="106">
        <v>1</v>
      </c>
      <c r="C8" s="107">
        <v>2</v>
      </c>
      <c r="D8" s="106">
        <v>3</v>
      </c>
      <c r="E8" s="106">
        <v>4</v>
      </c>
      <c r="F8" s="106">
        <v>5</v>
      </c>
      <c r="G8" s="106">
        <v>6.1</v>
      </c>
      <c r="H8" s="106">
        <v>6.2</v>
      </c>
      <c r="I8" s="106">
        <v>6.2</v>
      </c>
      <c r="J8" s="106">
        <v>6.3</v>
      </c>
      <c r="K8" s="106" t="s">
        <v>6</v>
      </c>
      <c r="L8" s="106" t="s">
        <v>7</v>
      </c>
      <c r="M8" s="106" t="s">
        <v>8</v>
      </c>
      <c r="N8" s="106" t="s">
        <v>9</v>
      </c>
      <c r="O8" s="106" t="s">
        <v>10</v>
      </c>
      <c r="P8" s="106" t="s">
        <v>11</v>
      </c>
      <c r="Q8" s="106" t="s">
        <v>12</v>
      </c>
      <c r="R8" s="106" t="s">
        <v>13</v>
      </c>
      <c r="S8" s="106" t="s">
        <v>14</v>
      </c>
      <c r="T8" s="106">
        <v>8</v>
      </c>
      <c r="U8" s="106">
        <v>9</v>
      </c>
      <c r="V8" s="106">
        <v>10</v>
      </c>
    </row>
    <row r="9" spans="1:22" s="110" customFormat="1" ht="20.25" hidden="1" customHeight="1">
      <c r="A9" s="108">
        <v>1</v>
      </c>
      <c r="B9" s="351" t="s">
        <v>15</v>
      </c>
      <c r="C9" s="352"/>
      <c r="D9" s="352"/>
      <c r="E9" s="353"/>
      <c r="F9" s="109"/>
      <c r="G9" s="109"/>
      <c r="H9" s="109"/>
      <c r="I9" s="109"/>
      <c r="J9" s="109"/>
      <c r="K9" s="109"/>
      <c r="L9" s="109"/>
      <c r="M9" s="109"/>
      <c r="N9" s="109"/>
      <c r="O9" s="109"/>
      <c r="P9" s="109"/>
      <c r="Q9" s="109"/>
      <c r="R9" s="109"/>
      <c r="S9" s="109"/>
      <c r="T9" s="109"/>
      <c r="U9" s="109"/>
      <c r="V9" s="109"/>
    </row>
    <row r="10" spans="1:22" s="294" customFormat="1" ht="101.25">
      <c r="A10" s="270">
        <v>1</v>
      </c>
      <c r="B10" s="115" t="s">
        <v>79</v>
      </c>
      <c r="C10" s="115" t="s">
        <v>359</v>
      </c>
      <c r="D10" s="115" t="s">
        <v>404</v>
      </c>
      <c r="E10" s="115" t="s">
        <v>405</v>
      </c>
      <c r="F10" s="156" t="s">
        <v>406</v>
      </c>
      <c r="G10" s="157">
        <f>M10+P10+S10</f>
        <v>4223900</v>
      </c>
      <c r="H10" s="157">
        <v>215550</v>
      </c>
      <c r="I10" s="158">
        <v>0</v>
      </c>
      <c r="J10" s="158">
        <v>0</v>
      </c>
      <c r="K10" s="159" t="s">
        <v>407</v>
      </c>
      <c r="L10" s="159" t="s">
        <v>408</v>
      </c>
      <c r="M10" s="160">
        <v>1713900</v>
      </c>
      <c r="N10" s="159" t="s">
        <v>407</v>
      </c>
      <c r="O10" s="159" t="s">
        <v>408</v>
      </c>
      <c r="P10" s="157">
        <v>1085000</v>
      </c>
      <c r="Q10" s="159" t="s">
        <v>407</v>
      </c>
      <c r="R10" s="159" t="s">
        <v>408</v>
      </c>
      <c r="S10" s="157">
        <v>1425000</v>
      </c>
      <c r="T10" s="115" t="s">
        <v>387</v>
      </c>
      <c r="U10" s="161"/>
      <c r="V10" s="162" t="s">
        <v>769</v>
      </c>
    </row>
    <row r="11" spans="1:22" s="110" customFormat="1" ht="102" hidden="1">
      <c r="A11" s="270">
        <v>2</v>
      </c>
      <c r="B11" s="163" t="s">
        <v>38</v>
      </c>
      <c r="C11" s="163" t="s">
        <v>361</v>
      </c>
      <c r="D11" s="163" t="s">
        <v>599</v>
      </c>
      <c r="E11" s="164" t="s">
        <v>298</v>
      </c>
      <c r="F11" s="163" t="s">
        <v>83</v>
      </c>
      <c r="G11" s="157">
        <f t="shared" ref="G11:G46" si="0">M11+P11+S11</f>
        <v>136339</v>
      </c>
      <c r="H11" s="157"/>
      <c r="I11" s="158"/>
      <c r="J11" s="158"/>
      <c r="K11" s="159" t="s">
        <v>418</v>
      </c>
      <c r="L11" s="159" t="s">
        <v>470</v>
      </c>
      <c r="M11" s="160">
        <v>136339</v>
      </c>
      <c r="N11" s="159"/>
      <c r="O11" s="159"/>
      <c r="P11" s="157"/>
      <c r="Q11" s="159"/>
      <c r="R11" s="159"/>
      <c r="S11" s="157"/>
      <c r="T11" s="115"/>
      <c r="U11" s="161"/>
      <c r="V11" s="162"/>
    </row>
    <row r="12" spans="1:22" s="30" customFormat="1" ht="90">
      <c r="A12" s="270">
        <v>3</v>
      </c>
      <c r="B12" s="115" t="s">
        <v>79</v>
      </c>
      <c r="C12" s="115" t="s">
        <v>181</v>
      </c>
      <c r="D12" s="115" t="s">
        <v>409</v>
      </c>
      <c r="E12" s="165" t="s">
        <v>410</v>
      </c>
      <c r="F12" s="156" t="s">
        <v>411</v>
      </c>
      <c r="G12" s="157">
        <f t="shared" si="0"/>
        <v>2925000</v>
      </c>
      <c r="H12" s="157">
        <v>305805</v>
      </c>
      <c r="I12" s="158">
        <v>0</v>
      </c>
      <c r="J12" s="158">
        <v>0</v>
      </c>
      <c r="K12" s="159" t="s">
        <v>407</v>
      </c>
      <c r="L12" s="166"/>
      <c r="M12" s="160">
        <v>0</v>
      </c>
      <c r="N12" s="159" t="s">
        <v>412</v>
      </c>
      <c r="O12" s="159" t="s">
        <v>413</v>
      </c>
      <c r="P12" s="157">
        <v>1500000</v>
      </c>
      <c r="Q12" s="159" t="s">
        <v>412</v>
      </c>
      <c r="R12" s="159" t="s">
        <v>413</v>
      </c>
      <c r="S12" s="157">
        <v>1425000</v>
      </c>
      <c r="T12" s="115" t="s">
        <v>387</v>
      </c>
      <c r="U12" s="161"/>
      <c r="V12" s="162" t="s">
        <v>770</v>
      </c>
    </row>
    <row r="13" spans="1:22" s="110" customFormat="1" ht="89.25" hidden="1">
      <c r="A13" s="270">
        <v>4</v>
      </c>
      <c r="B13" s="115" t="s">
        <v>81</v>
      </c>
      <c r="C13" s="115" t="s">
        <v>350</v>
      </c>
      <c r="D13" s="115" t="s">
        <v>351</v>
      </c>
      <c r="E13" s="115" t="s">
        <v>352</v>
      </c>
      <c r="F13" s="156" t="s">
        <v>353</v>
      </c>
      <c r="G13" s="157">
        <f t="shared" si="0"/>
        <v>1500000</v>
      </c>
      <c r="H13" s="157">
        <v>157500</v>
      </c>
      <c r="I13" s="158">
        <v>0</v>
      </c>
      <c r="J13" s="158">
        <v>0</v>
      </c>
      <c r="K13" s="159" t="s">
        <v>414</v>
      </c>
      <c r="L13" s="166"/>
      <c r="M13" s="157">
        <v>0</v>
      </c>
      <c r="N13" s="159" t="s">
        <v>414</v>
      </c>
      <c r="O13" s="159" t="s">
        <v>408</v>
      </c>
      <c r="P13" s="157">
        <v>1500000</v>
      </c>
      <c r="Q13" s="159" t="s">
        <v>412</v>
      </c>
      <c r="R13" s="159" t="s">
        <v>415</v>
      </c>
      <c r="S13" s="157"/>
      <c r="T13" s="115" t="s">
        <v>387</v>
      </c>
      <c r="U13" s="161"/>
      <c r="V13" s="162"/>
    </row>
    <row r="14" spans="1:22" s="110" customFormat="1" ht="56.25" hidden="1">
      <c r="A14" s="270">
        <v>5</v>
      </c>
      <c r="B14" s="115" t="s">
        <v>182</v>
      </c>
      <c r="C14" s="115" t="s">
        <v>183</v>
      </c>
      <c r="D14" s="115" t="s">
        <v>184</v>
      </c>
      <c r="E14" s="165" t="s">
        <v>185</v>
      </c>
      <c r="F14" s="156" t="s">
        <v>417</v>
      </c>
      <c r="G14" s="157">
        <f t="shared" si="0"/>
        <v>561557</v>
      </c>
      <c r="H14" s="157">
        <v>26000</v>
      </c>
      <c r="I14" s="158">
        <v>0</v>
      </c>
      <c r="J14" s="158">
        <v>0</v>
      </c>
      <c r="K14" s="159"/>
      <c r="L14" s="159"/>
      <c r="M14" s="159" t="s">
        <v>416</v>
      </c>
      <c r="N14" s="159" t="s">
        <v>412</v>
      </c>
      <c r="O14" s="159" t="s">
        <v>418</v>
      </c>
      <c r="P14" s="157">
        <v>561557</v>
      </c>
      <c r="Q14" s="159"/>
      <c r="R14" s="159"/>
      <c r="S14" s="167" t="s">
        <v>416</v>
      </c>
      <c r="T14" s="115" t="s">
        <v>387</v>
      </c>
      <c r="U14" s="161"/>
      <c r="V14" s="168"/>
    </row>
    <row r="15" spans="1:22" s="294" customFormat="1" ht="78.75">
      <c r="A15" s="270">
        <v>6</v>
      </c>
      <c r="B15" s="115" t="s">
        <v>79</v>
      </c>
      <c r="C15" s="115" t="s">
        <v>359</v>
      </c>
      <c r="D15" s="115" t="s">
        <v>419</v>
      </c>
      <c r="E15" s="165" t="s">
        <v>360</v>
      </c>
      <c r="F15" s="156" t="s">
        <v>420</v>
      </c>
      <c r="G15" s="157">
        <f t="shared" si="0"/>
        <v>1897002</v>
      </c>
      <c r="H15" s="157">
        <v>100000</v>
      </c>
      <c r="I15" s="158">
        <v>0</v>
      </c>
      <c r="J15" s="158">
        <v>0</v>
      </c>
      <c r="K15" s="159" t="s">
        <v>412</v>
      </c>
      <c r="L15" s="159" t="s">
        <v>421</v>
      </c>
      <c r="M15" s="160">
        <v>687177</v>
      </c>
      <c r="N15" s="159" t="s">
        <v>412</v>
      </c>
      <c r="O15" s="159" t="s">
        <v>408</v>
      </c>
      <c r="P15" s="157">
        <v>639825</v>
      </c>
      <c r="Q15" s="161"/>
      <c r="R15" s="159"/>
      <c r="S15" s="157">
        <v>570000</v>
      </c>
      <c r="T15" s="115" t="s">
        <v>387</v>
      </c>
      <c r="U15" s="161"/>
      <c r="V15" s="162" t="s">
        <v>771</v>
      </c>
    </row>
    <row r="16" spans="1:22" s="30" customFormat="1" ht="102" hidden="1">
      <c r="A16" s="270">
        <v>7</v>
      </c>
      <c r="B16" s="115" t="s">
        <v>354</v>
      </c>
      <c r="C16" s="115" t="s">
        <v>355</v>
      </c>
      <c r="D16" s="115" t="s">
        <v>356</v>
      </c>
      <c r="E16" s="115" t="s">
        <v>357</v>
      </c>
      <c r="F16" s="156" t="s">
        <v>358</v>
      </c>
      <c r="G16" s="157">
        <f t="shared" si="0"/>
        <v>239330</v>
      </c>
      <c r="H16" s="157">
        <v>12500</v>
      </c>
      <c r="I16" s="135">
        <v>0</v>
      </c>
      <c r="J16" s="135">
        <v>0</v>
      </c>
      <c r="K16" s="159" t="s">
        <v>408</v>
      </c>
      <c r="L16" s="159" t="s">
        <v>413</v>
      </c>
      <c r="M16" s="157">
        <v>239330</v>
      </c>
      <c r="N16" s="159"/>
      <c r="O16" s="159"/>
      <c r="P16" s="167" t="s">
        <v>416</v>
      </c>
      <c r="Q16" s="167"/>
      <c r="R16" s="167"/>
      <c r="S16" s="167" t="s">
        <v>416</v>
      </c>
      <c r="T16" s="115" t="s">
        <v>387</v>
      </c>
      <c r="U16" s="156"/>
      <c r="V16" s="161"/>
    </row>
    <row r="17" spans="1:22" s="294" customFormat="1" ht="67.5" hidden="1">
      <c r="A17" s="270">
        <v>8</v>
      </c>
      <c r="B17" s="115" t="s">
        <v>79</v>
      </c>
      <c r="C17" s="115" t="s">
        <v>359</v>
      </c>
      <c r="D17" s="115" t="s">
        <v>423</v>
      </c>
      <c r="E17" s="165" t="s">
        <v>424</v>
      </c>
      <c r="F17" s="156" t="s">
        <v>425</v>
      </c>
      <c r="G17" s="157">
        <f t="shared" si="0"/>
        <v>219672</v>
      </c>
      <c r="H17" s="157">
        <f>M17*5%</f>
        <v>10983.6</v>
      </c>
      <c r="I17" s="158">
        <v>0</v>
      </c>
      <c r="J17" s="158">
        <v>0</v>
      </c>
      <c r="K17" s="159" t="s">
        <v>408</v>
      </c>
      <c r="L17" s="159" t="s">
        <v>413</v>
      </c>
      <c r="M17" s="160">
        <v>219672</v>
      </c>
      <c r="N17" s="159"/>
      <c r="O17" s="159"/>
      <c r="P17" s="157">
        <v>0</v>
      </c>
      <c r="Q17" s="161"/>
      <c r="R17" s="159"/>
      <c r="S17" s="157">
        <v>0</v>
      </c>
      <c r="T17" s="115" t="s">
        <v>387</v>
      </c>
      <c r="U17" s="161"/>
      <c r="V17" s="162"/>
    </row>
    <row r="18" spans="1:22" s="110" customFormat="1" ht="51" hidden="1">
      <c r="A18" s="270">
        <v>9</v>
      </c>
      <c r="B18" s="115" t="s">
        <v>600</v>
      </c>
      <c r="C18" s="115" t="s">
        <v>601</v>
      </c>
      <c r="D18" s="115" t="s">
        <v>604</v>
      </c>
      <c r="E18" s="165" t="s">
        <v>602</v>
      </c>
      <c r="F18" s="156" t="s">
        <v>603</v>
      </c>
      <c r="G18" s="157">
        <f t="shared" si="0"/>
        <v>168980</v>
      </c>
      <c r="H18" s="157"/>
      <c r="I18" s="158"/>
      <c r="J18" s="158"/>
      <c r="K18" s="159" t="s">
        <v>413</v>
      </c>
      <c r="L18" s="159" t="s">
        <v>470</v>
      </c>
      <c r="M18" s="160">
        <v>168980</v>
      </c>
      <c r="N18" s="159"/>
      <c r="O18" s="159"/>
      <c r="P18" s="157"/>
      <c r="Q18" s="161"/>
      <c r="R18" s="159"/>
      <c r="S18" s="157"/>
      <c r="T18" s="115" t="s">
        <v>387</v>
      </c>
      <c r="U18" s="161"/>
      <c r="V18" s="162"/>
    </row>
    <row r="19" spans="1:22" s="110" customFormat="1" ht="63.75" hidden="1">
      <c r="A19" s="270">
        <v>10</v>
      </c>
      <c r="B19" s="115" t="s">
        <v>660</v>
      </c>
      <c r="C19" s="115" t="s">
        <v>636</v>
      </c>
      <c r="D19" s="115" t="s">
        <v>637</v>
      </c>
      <c r="E19" s="165" t="s">
        <v>638</v>
      </c>
      <c r="F19" s="156" t="s">
        <v>670</v>
      </c>
      <c r="G19" s="157">
        <f t="shared" si="0"/>
        <v>368799</v>
      </c>
      <c r="H19" s="157"/>
      <c r="I19" s="158"/>
      <c r="J19" s="158"/>
      <c r="K19" s="159"/>
      <c r="L19" s="159"/>
      <c r="M19" s="160"/>
      <c r="N19" s="159" t="s">
        <v>18</v>
      </c>
      <c r="O19" s="159" t="s">
        <v>230</v>
      </c>
      <c r="P19" s="157">
        <v>368799</v>
      </c>
      <c r="Q19" s="161"/>
      <c r="R19" s="159"/>
      <c r="S19" s="157"/>
      <c r="T19" s="115" t="s">
        <v>387</v>
      </c>
      <c r="U19" s="161"/>
      <c r="V19" s="135" t="s">
        <v>671</v>
      </c>
    </row>
    <row r="20" spans="1:22" s="110" customFormat="1" ht="63.75">
      <c r="A20" s="270">
        <v>11</v>
      </c>
      <c r="B20" s="115" t="s">
        <v>660</v>
      </c>
      <c r="C20" s="115" t="s">
        <v>661</v>
      </c>
      <c r="D20" s="115" t="s">
        <v>659</v>
      </c>
      <c r="E20" s="165" t="s">
        <v>558</v>
      </c>
      <c r="F20" s="156" t="s">
        <v>670</v>
      </c>
      <c r="G20" s="157">
        <f t="shared" si="0"/>
        <v>1004421</v>
      </c>
      <c r="H20" s="157"/>
      <c r="I20" s="158"/>
      <c r="J20" s="158"/>
      <c r="K20" s="159"/>
      <c r="L20" s="159"/>
      <c r="M20" s="160"/>
      <c r="N20" s="159" t="s">
        <v>231</v>
      </c>
      <c r="O20" s="159" t="s">
        <v>230</v>
      </c>
      <c r="P20" s="157">
        <v>608421</v>
      </c>
      <c r="Q20" s="161"/>
      <c r="R20" s="159"/>
      <c r="S20" s="157">
        <v>396000</v>
      </c>
      <c r="T20" s="115" t="s">
        <v>387</v>
      </c>
      <c r="U20" s="161"/>
      <c r="V20" s="135" t="s">
        <v>663</v>
      </c>
    </row>
    <row r="21" spans="1:22" s="110" customFormat="1" ht="51">
      <c r="A21" s="270">
        <v>12</v>
      </c>
      <c r="B21" s="115" t="s">
        <v>87</v>
      </c>
      <c r="C21" s="115" t="s">
        <v>116</v>
      </c>
      <c r="D21" s="115" t="s">
        <v>657</v>
      </c>
      <c r="E21" s="165" t="s">
        <v>658</v>
      </c>
      <c r="F21" s="156" t="s">
        <v>670</v>
      </c>
      <c r="G21" s="157">
        <f t="shared" si="0"/>
        <v>1041500</v>
      </c>
      <c r="H21" s="157"/>
      <c r="I21" s="158"/>
      <c r="J21" s="158"/>
      <c r="K21" s="159"/>
      <c r="L21" s="159"/>
      <c r="M21" s="160"/>
      <c r="N21" s="159" t="s">
        <v>231</v>
      </c>
      <c r="O21" s="159" t="s">
        <v>230</v>
      </c>
      <c r="P21" s="157">
        <v>310000</v>
      </c>
      <c r="Q21" s="161"/>
      <c r="R21" s="159"/>
      <c r="S21" s="157">
        <v>731500</v>
      </c>
      <c r="T21" s="115" t="s">
        <v>387</v>
      </c>
      <c r="U21" s="161"/>
      <c r="V21" s="135" t="s">
        <v>662</v>
      </c>
    </row>
    <row r="22" spans="1:22" s="110" customFormat="1" ht="38.25">
      <c r="A22" s="270">
        <v>13</v>
      </c>
      <c r="B22" s="115" t="s">
        <v>354</v>
      </c>
      <c r="C22" s="115" t="s">
        <v>767</v>
      </c>
      <c r="D22" s="115" t="s">
        <v>766</v>
      </c>
      <c r="E22" s="165" t="s">
        <v>768</v>
      </c>
      <c r="F22" s="156" t="s">
        <v>670</v>
      </c>
      <c r="G22" s="157">
        <f t="shared" si="0"/>
        <v>979000</v>
      </c>
      <c r="H22" s="157"/>
      <c r="I22" s="158"/>
      <c r="J22" s="158"/>
      <c r="K22" s="159"/>
      <c r="L22" s="159"/>
      <c r="M22" s="160"/>
      <c r="N22" s="159" t="s">
        <v>231</v>
      </c>
      <c r="O22" s="159" t="s">
        <v>230</v>
      </c>
      <c r="P22" s="157">
        <v>390000</v>
      </c>
      <c r="Q22" s="161"/>
      <c r="R22" s="159"/>
      <c r="S22" s="157">
        <v>589000</v>
      </c>
      <c r="T22" s="115"/>
      <c r="U22" s="161"/>
      <c r="V22" s="135"/>
    </row>
    <row r="23" spans="1:22" s="110" customFormat="1" ht="89.25" hidden="1">
      <c r="A23" s="270">
        <v>14</v>
      </c>
      <c r="B23" s="165" t="s">
        <v>362</v>
      </c>
      <c r="C23" s="115" t="s">
        <v>363</v>
      </c>
      <c r="D23" s="271" t="s">
        <v>364</v>
      </c>
      <c r="E23" s="115" t="s">
        <v>365</v>
      </c>
      <c r="F23" s="115" t="s">
        <v>366</v>
      </c>
      <c r="G23" s="157">
        <f t="shared" si="0"/>
        <v>0</v>
      </c>
      <c r="H23" s="157">
        <v>100000</v>
      </c>
      <c r="I23" s="158">
        <v>0</v>
      </c>
      <c r="J23" s="158">
        <v>0</v>
      </c>
      <c r="K23" s="159" t="s">
        <v>416</v>
      </c>
      <c r="L23" s="166">
        <v>0</v>
      </c>
      <c r="M23" s="160">
        <v>0</v>
      </c>
      <c r="N23" s="159" t="s">
        <v>416</v>
      </c>
      <c r="O23" s="159" t="s">
        <v>416</v>
      </c>
      <c r="P23" s="157">
        <v>0</v>
      </c>
      <c r="Q23" s="159"/>
      <c r="R23" s="159"/>
      <c r="S23" s="157"/>
      <c r="T23" s="115" t="s">
        <v>387</v>
      </c>
      <c r="U23" s="161"/>
      <c r="V23" s="162"/>
    </row>
    <row r="24" spans="1:22" s="294" customFormat="1" ht="67.5">
      <c r="A24" s="270">
        <v>16</v>
      </c>
      <c r="B24" s="115" t="s">
        <v>79</v>
      </c>
      <c r="C24" s="115" t="s">
        <v>359</v>
      </c>
      <c r="D24" s="115" t="s">
        <v>428</v>
      </c>
      <c r="E24" s="115" t="s">
        <v>429</v>
      </c>
      <c r="F24" s="115" t="s">
        <v>430</v>
      </c>
      <c r="G24" s="157">
        <f t="shared" si="0"/>
        <v>2375000</v>
      </c>
      <c r="H24" s="157">
        <v>95000</v>
      </c>
      <c r="I24" s="158">
        <v>0</v>
      </c>
      <c r="J24" s="158">
        <v>0</v>
      </c>
      <c r="K24" s="159"/>
      <c r="L24" s="166"/>
      <c r="M24" s="160">
        <v>0</v>
      </c>
      <c r="N24" s="159"/>
      <c r="O24" s="159"/>
      <c r="P24" s="157">
        <v>0</v>
      </c>
      <c r="Q24" s="159" t="s">
        <v>407</v>
      </c>
      <c r="R24" s="140">
        <v>10</v>
      </c>
      <c r="S24" s="157">
        <v>2375000</v>
      </c>
      <c r="T24" s="115" t="s">
        <v>387</v>
      </c>
      <c r="U24" s="161"/>
      <c r="V24" s="162" t="s">
        <v>772</v>
      </c>
    </row>
    <row r="25" spans="1:22" s="294" customFormat="1" ht="67.5">
      <c r="A25" s="270">
        <v>17</v>
      </c>
      <c r="B25" s="115" t="s">
        <v>79</v>
      </c>
      <c r="C25" s="115" t="s">
        <v>359</v>
      </c>
      <c r="D25" s="115" t="s">
        <v>431</v>
      </c>
      <c r="E25" s="115" t="s">
        <v>432</v>
      </c>
      <c r="F25" s="115" t="s">
        <v>430</v>
      </c>
      <c r="G25" s="157">
        <f t="shared" si="0"/>
        <v>1140000</v>
      </c>
      <c r="H25" s="157">
        <f>S25*5%</f>
        <v>57000</v>
      </c>
      <c r="I25" s="158">
        <v>0</v>
      </c>
      <c r="J25" s="158">
        <v>0</v>
      </c>
      <c r="K25" s="159"/>
      <c r="L25" s="166"/>
      <c r="M25" s="160">
        <v>0</v>
      </c>
      <c r="N25" s="159"/>
      <c r="O25" s="159"/>
      <c r="P25" s="157">
        <v>0</v>
      </c>
      <c r="Q25" s="159" t="s">
        <v>407</v>
      </c>
      <c r="R25" s="140">
        <v>10</v>
      </c>
      <c r="S25" s="157">
        <v>1140000</v>
      </c>
      <c r="T25" s="115" t="s">
        <v>387</v>
      </c>
      <c r="U25" s="161"/>
      <c r="V25" s="162" t="s">
        <v>773</v>
      </c>
    </row>
    <row r="26" spans="1:22" s="110" customFormat="1" ht="78.75">
      <c r="A26" s="270">
        <v>18</v>
      </c>
      <c r="B26" s="97" t="s">
        <v>16</v>
      </c>
      <c r="C26" s="97" t="s">
        <v>17</v>
      </c>
      <c r="D26" s="115" t="s">
        <v>774</v>
      </c>
      <c r="E26" s="98" t="s">
        <v>27</v>
      </c>
      <c r="F26" s="115" t="s">
        <v>927</v>
      </c>
      <c r="G26" s="157">
        <f t="shared" si="0"/>
        <v>95000</v>
      </c>
      <c r="H26" s="157"/>
      <c r="I26" s="158"/>
      <c r="J26" s="158"/>
      <c r="K26" s="159"/>
      <c r="L26" s="166"/>
      <c r="M26" s="160"/>
      <c r="N26" s="159"/>
      <c r="O26" s="159"/>
      <c r="P26" s="157"/>
      <c r="Q26" s="159"/>
      <c r="R26" s="158"/>
      <c r="S26" s="157">
        <v>95000</v>
      </c>
      <c r="T26" s="115" t="s">
        <v>387</v>
      </c>
      <c r="U26" s="161"/>
      <c r="V26" s="162" t="s">
        <v>792</v>
      </c>
    </row>
    <row r="27" spans="1:22" s="110" customFormat="1" ht="81" customHeight="1">
      <c r="A27" s="270">
        <v>19</v>
      </c>
      <c r="B27" s="97" t="s">
        <v>16</v>
      </c>
      <c r="C27" s="97" t="s">
        <v>17</v>
      </c>
      <c r="D27" s="115" t="s">
        <v>775</v>
      </c>
      <c r="E27" s="98" t="s">
        <v>27</v>
      </c>
      <c r="F27" s="115" t="s">
        <v>928</v>
      </c>
      <c r="G27" s="157">
        <f t="shared" si="0"/>
        <v>418000</v>
      </c>
      <c r="H27" s="157"/>
      <c r="I27" s="158"/>
      <c r="J27" s="158"/>
      <c r="K27" s="159"/>
      <c r="L27" s="166"/>
      <c r="M27" s="160"/>
      <c r="N27" s="159"/>
      <c r="O27" s="159"/>
      <c r="P27" s="157"/>
      <c r="Q27" s="159"/>
      <c r="R27" s="158"/>
      <c r="S27" s="157">
        <v>418000</v>
      </c>
      <c r="T27" s="115" t="s">
        <v>387</v>
      </c>
      <c r="U27" s="161"/>
      <c r="V27" s="162" t="s">
        <v>793</v>
      </c>
    </row>
    <row r="28" spans="1:22" s="110" customFormat="1" ht="78" customHeight="1">
      <c r="A28" s="270">
        <v>20</v>
      </c>
      <c r="B28" s="97" t="s">
        <v>16</v>
      </c>
      <c r="C28" s="97" t="s">
        <v>17</v>
      </c>
      <c r="D28" s="115" t="s">
        <v>776</v>
      </c>
      <c r="E28" s="98" t="s">
        <v>27</v>
      </c>
      <c r="F28" s="115" t="s">
        <v>929</v>
      </c>
      <c r="G28" s="157">
        <f t="shared" si="0"/>
        <v>190000</v>
      </c>
      <c r="H28" s="157"/>
      <c r="I28" s="158"/>
      <c r="J28" s="158"/>
      <c r="K28" s="159"/>
      <c r="L28" s="166"/>
      <c r="M28" s="160"/>
      <c r="N28" s="159"/>
      <c r="O28" s="159"/>
      <c r="P28" s="157"/>
      <c r="Q28" s="159"/>
      <c r="R28" s="158"/>
      <c r="S28" s="157">
        <v>190000</v>
      </c>
      <c r="T28" s="115" t="s">
        <v>387</v>
      </c>
      <c r="U28" s="161"/>
      <c r="V28" s="162" t="s">
        <v>793</v>
      </c>
    </row>
    <row r="29" spans="1:22" s="110" customFormat="1" ht="76.5">
      <c r="A29" s="270">
        <v>21</v>
      </c>
      <c r="B29" s="97" t="s">
        <v>16</v>
      </c>
      <c r="C29" s="97" t="s">
        <v>17</v>
      </c>
      <c r="D29" s="115" t="s">
        <v>777</v>
      </c>
      <c r="E29" s="98" t="s">
        <v>27</v>
      </c>
      <c r="F29" s="115" t="s">
        <v>930</v>
      </c>
      <c r="G29" s="157">
        <f t="shared" si="0"/>
        <v>1140000</v>
      </c>
      <c r="H29" s="157"/>
      <c r="I29" s="158"/>
      <c r="J29" s="158"/>
      <c r="K29" s="159"/>
      <c r="L29" s="166"/>
      <c r="M29" s="160"/>
      <c r="N29" s="159"/>
      <c r="O29" s="159"/>
      <c r="P29" s="157"/>
      <c r="Q29" s="159"/>
      <c r="R29" s="158"/>
      <c r="S29" s="157">
        <v>1140000</v>
      </c>
      <c r="T29" s="115" t="s">
        <v>387</v>
      </c>
      <c r="U29" s="161"/>
      <c r="V29" s="162" t="s">
        <v>793</v>
      </c>
    </row>
    <row r="30" spans="1:22" s="110" customFormat="1" ht="79.5" customHeight="1">
      <c r="A30" s="270">
        <v>22</v>
      </c>
      <c r="B30" s="97" t="s">
        <v>16</v>
      </c>
      <c r="C30" s="97" t="s">
        <v>17</v>
      </c>
      <c r="D30" s="115" t="s">
        <v>778</v>
      </c>
      <c r="E30" s="98" t="s">
        <v>27</v>
      </c>
      <c r="F30" s="115" t="s">
        <v>931</v>
      </c>
      <c r="G30" s="157">
        <f t="shared" si="0"/>
        <v>47500</v>
      </c>
      <c r="H30" s="157"/>
      <c r="I30" s="158"/>
      <c r="J30" s="158"/>
      <c r="K30" s="159"/>
      <c r="L30" s="166"/>
      <c r="M30" s="160"/>
      <c r="N30" s="159"/>
      <c r="O30" s="159"/>
      <c r="P30" s="157"/>
      <c r="Q30" s="159"/>
      <c r="R30" s="158"/>
      <c r="S30" s="157">
        <v>47500</v>
      </c>
      <c r="T30" s="115" t="s">
        <v>387</v>
      </c>
      <c r="U30" s="161"/>
      <c r="V30" s="162" t="s">
        <v>793</v>
      </c>
    </row>
    <row r="31" spans="1:22" s="110" customFormat="1" ht="54">
      <c r="A31" s="270">
        <v>23</v>
      </c>
      <c r="B31" s="97" t="s">
        <v>106</v>
      </c>
      <c r="C31" s="97" t="s">
        <v>620</v>
      </c>
      <c r="D31" s="115" t="s">
        <v>779</v>
      </c>
      <c r="E31" s="98" t="s">
        <v>904</v>
      </c>
      <c r="F31" s="115" t="s">
        <v>411</v>
      </c>
      <c r="G31" s="157">
        <f t="shared" si="0"/>
        <v>1900000</v>
      </c>
      <c r="H31" s="157"/>
      <c r="I31" s="158"/>
      <c r="J31" s="158"/>
      <c r="K31" s="159"/>
      <c r="L31" s="166"/>
      <c r="M31" s="160"/>
      <c r="N31" s="159"/>
      <c r="O31" s="159"/>
      <c r="P31" s="157"/>
      <c r="Q31" s="159"/>
      <c r="R31" s="158"/>
      <c r="S31" s="157">
        <v>1900000</v>
      </c>
      <c r="T31" s="115" t="s">
        <v>387</v>
      </c>
      <c r="U31" s="161"/>
      <c r="V31" s="162" t="s">
        <v>794</v>
      </c>
    </row>
    <row r="32" spans="1:22" s="110" customFormat="1" ht="67.5">
      <c r="A32" s="270"/>
      <c r="B32" s="272"/>
      <c r="C32" s="272"/>
      <c r="D32" s="273" t="s">
        <v>958</v>
      </c>
      <c r="E32" s="274"/>
      <c r="F32" s="273" t="s">
        <v>411</v>
      </c>
      <c r="G32" s="275">
        <f t="shared" si="0"/>
        <v>2000000</v>
      </c>
      <c r="H32" s="157"/>
      <c r="I32" s="158"/>
      <c r="J32" s="158"/>
      <c r="K32" s="159"/>
      <c r="L32" s="166"/>
      <c r="M32" s="160"/>
      <c r="N32" s="159"/>
      <c r="O32" s="159"/>
      <c r="P32" s="157"/>
      <c r="Q32" s="159"/>
      <c r="R32" s="158"/>
      <c r="S32" s="157">
        <v>2000000</v>
      </c>
      <c r="T32" s="115" t="s">
        <v>387</v>
      </c>
      <c r="U32" s="161"/>
      <c r="V32" s="162" t="s">
        <v>959</v>
      </c>
    </row>
    <row r="33" spans="1:22" s="110" customFormat="1" ht="67.5">
      <c r="A33" s="270">
        <v>24</v>
      </c>
      <c r="B33" s="97" t="s">
        <v>21</v>
      </c>
      <c r="C33" s="97" t="s">
        <v>302</v>
      </c>
      <c r="D33" s="115" t="s">
        <v>780</v>
      </c>
      <c r="E33" s="98" t="s">
        <v>932</v>
      </c>
      <c r="F33" s="115" t="s">
        <v>411</v>
      </c>
      <c r="G33" s="157">
        <f t="shared" si="0"/>
        <v>1900000</v>
      </c>
      <c r="H33" s="157"/>
      <c r="I33" s="158"/>
      <c r="J33" s="158"/>
      <c r="K33" s="159"/>
      <c r="L33" s="166"/>
      <c r="M33" s="160"/>
      <c r="N33" s="159"/>
      <c r="O33" s="159"/>
      <c r="P33" s="157"/>
      <c r="Q33" s="159"/>
      <c r="R33" s="158"/>
      <c r="S33" s="157">
        <v>1900000</v>
      </c>
      <c r="T33" s="115" t="s">
        <v>387</v>
      </c>
      <c r="U33" s="161"/>
      <c r="V33" s="162" t="s">
        <v>795</v>
      </c>
    </row>
    <row r="34" spans="1:22" s="294" customFormat="1" ht="56.25">
      <c r="A34" s="270">
        <v>25</v>
      </c>
      <c r="B34" s="115" t="s">
        <v>79</v>
      </c>
      <c r="C34" s="115" t="s">
        <v>359</v>
      </c>
      <c r="D34" s="115" t="s">
        <v>781</v>
      </c>
      <c r="E34" s="115" t="s">
        <v>933</v>
      </c>
      <c r="F34" s="115" t="s">
        <v>411</v>
      </c>
      <c r="G34" s="157">
        <f t="shared" si="0"/>
        <v>570000</v>
      </c>
      <c r="H34" s="157"/>
      <c r="I34" s="158"/>
      <c r="J34" s="158"/>
      <c r="K34" s="159"/>
      <c r="L34" s="166"/>
      <c r="M34" s="160"/>
      <c r="N34" s="159"/>
      <c r="O34" s="159"/>
      <c r="P34" s="157"/>
      <c r="Q34" s="159"/>
      <c r="R34" s="158"/>
      <c r="S34" s="157">
        <v>570000</v>
      </c>
      <c r="T34" s="115" t="s">
        <v>387</v>
      </c>
      <c r="U34" s="161"/>
      <c r="V34" s="162" t="s">
        <v>796</v>
      </c>
    </row>
    <row r="35" spans="1:22" s="110" customFormat="1" ht="136.5" customHeight="1">
      <c r="A35" s="270">
        <v>26</v>
      </c>
      <c r="B35" s="97" t="s">
        <v>16</v>
      </c>
      <c r="C35" s="97" t="s">
        <v>204</v>
      </c>
      <c r="D35" s="115" t="s">
        <v>782</v>
      </c>
      <c r="E35" s="115" t="s">
        <v>934</v>
      </c>
      <c r="F35" s="115" t="s">
        <v>411</v>
      </c>
      <c r="G35" s="157">
        <f t="shared" si="0"/>
        <v>427500</v>
      </c>
      <c r="H35" s="157"/>
      <c r="I35" s="158"/>
      <c r="J35" s="158"/>
      <c r="K35" s="159"/>
      <c r="L35" s="166"/>
      <c r="M35" s="160"/>
      <c r="N35" s="159"/>
      <c r="O35" s="159"/>
      <c r="P35" s="157"/>
      <c r="Q35" s="159"/>
      <c r="R35" s="158"/>
      <c r="S35" s="157">
        <v>427500</v>
      </c>
      <c r="T35" s="115" t="s">
        <v>387</v>
      </c>
      <c r="U35" s="161"/>
      <c r="V35" s="162" t="s">
        <v>797</v>
      </c>
    </row>
    <row r="36" spans="1:22" s="110" customFormat="1" ht="102">
      <c r="A36" s="270">
        <v>27</v>
      </c>
      <c r="B36" s="163" t="s">
        <v>38</v>
      </c>
      <c r="C36" s="163" t="s">
        <v>361</v>
      </c>
      <c r="D36" s="115" t="s">
        <v>783</v>
      </c>
      <c r="E36" s="164" t="s">
        <v>298</v>
      </c>
      <c r="F36" s="115" t="s">
        <v>411</v>
      </c>
      <c r="G36" s="157">
        <f t="shared" si="0"/>
        <v>237500</v>
      </c>
      <c r="H36" s="157"/>
      <c r="I36" s="158"/>
      <c r="J36" s="158"/>
      <c r="K36" s="159"/>
      <c r="L36" s="166"/>
      <c r="M36" s="160"/>
      <c r="N36" s="159"/>
      <c r="O36" s="159"/>
      <c r="P36" s="157"/>
      <c r="Q36" s="159"/>
      <c r="R36" s="158"/>
      <c r="S36" s="157">
        <v>237500</v>
      </c>
      <c r="T36" s="115" t="s">
        <v>387</v>
      </c>
      <c r="U36" s="161"/>
      <c r="V36" s="162" t="s">
        <v>798</v>
      </c>
    </row>
    <row r="37" spans="1:22" s="110" customFormat="1" ht="67.5">
      <c r="A37" s="270">
        <v>28</v>
      </c>
      <c r="B37" s="53" t="s">
        <v>21</v>
      </c>
      <c r="C37" s="65" t="s">
        <v>936</v>
      </c>
      <c r="D37" s="115" t="s">
        <v>784</v>
      </c>
      <c r="E37" s="115" t="s">
        <v>937</v>
      </c>
      <c r="F37" s="115" t="s">
        <v>411</v>
      </c>
      <c r="G37" s="157">
        <f t="shared" si="0"/>
        <v>617500</v>
      </c>
      <c r="H37" s="157"/>
      <c r="I37" s="158"/>
      <c r="J37" s="158"/>
      <c r="K37" s="159"/>
      <c r="L37" s="166"/>
      <c r="M37" s="160"/>
      <c r="N37" s="159"/>
      <c r="O37" s="159"/>
      <c r="P37" s="157"/>
      <c r="Q37" s="159"/>
      <c r="R37" s="158"/>
      <c r="S37" s="157">
        <v>617500</v>
      </c>
      <c r="T37" s="115" t="s">
        <v>387</v>
      </c>
      <c r="U37" s="161"/>
      <c r="V37" s="162" t="s">
        <v>799</v>
      </c>
    </row>
    <row r="38" spans="1:22" s="110" customFormat="1" ht="90">
      <c r="A38" s="270">
        <v>29</v>
      </c>
      <c r="B38" s="53" t="s">
        <v>21</v>
      </c>
      <c r="C38" s="65" t="s">
        <v>935</v>
      </c>
      <c r="D38" s="115" t="s">
        <v>785</v>
      </c>
      <c r="E38" s="98" t="s">
        <v>922</v>
      </c>
      <c r="F38" s="115" t="s">
        <v>411</v>
      </c>
      <c r="G38" s="157">
        <f t="shared" si="0"/>
        <v>427500</v>
      </c>
      <c r="H38" s="157"/>
      <c r="I38" s="158"/>
      <c r="J38" s="158"/>
      <c r="K38" s="159"/>
      <c r="L38" s="166"/>
      <c r="M38" s="160"/>
      <c r="N38" s="159"/>
      <c r="O38" s="159"/>
      <c r="P38" s="157"/>
      <c r="Q38" s="159"/>
      <c r="R38" s="158"/>
      <c r="S38" s="157">
        <v>427500</v>
      </c>
      <c r="T38" s="115" t="s">
        <v>387</v>
      </c>
      <c r="U38" s="161"/>
      <c r="V38" s="162" t="s">
        <v>800</v>
      </c>
    </row>
    <row r="39" spans="1:22" s="110" customFormat="1" ht="67.5">
      <c r="A39" s="270">
        <v>30</v>
      </c>
      <c r="B39" s="97" t="s">
        <v>21</v>
      </c>
      <c r="C39" s="97" t="s">
        <v>302</v>
      </c>
      <c r="D39" s="115" t="s">
        <v>786</v>
      </c>
      <c r="E39" s="98" t="s">
        <v>932</v>
      </c>
      <c r="F39" s="115" t="s">
        <v>411</v>
      </c>
      <c r="G39" s="157">
        <f t="shared" si="0"/>
        <v>237500</v>
      </c>
      <c r="H39" s="157"/>
      <c r="I39" s="158"/>
      <c r="J39" s="158"/>
      <c r="K39" s="159"/>
      <c r="L39" s="166"/>
      <c r="M39" s="160"/>
      <c r="N39" s="159"/>
      <c r="O39" s="159"/>
      <c r="P39" s="157"/>
      <c r="Q39" s="159"/>
      <c r="R39" s="158"/>
      <c r="S39" s="157">
        <v>237500</v>
      </c>
      <c r="T39" s="115" t="s">
        <v>387</v>
      </c>
      <c r="U39" s="161"/>
      <c r="V39" s="162" t="s">
        <v>801</v>
      </c>
    </row>
    <row r="40" spans="1:22" s="294" customFormat="1" ht="67.5">
      <c r="A40" s="270">
        <v>31</v>
      </c>
      <c r="B40" s="115" t="s">
        <v>79</v>
      </c>
      <c r="C40" s="115" t="s">
        <v>359</v>
      </c>
      <c r="D40" s="115" t="s">
        <v>787</v>
      </c>
      <c r="E40" s="115" t="s">
        <v>122</v>
      </c>
      <c r="F40" s="115" t="s">
        <v>615</v>
      </c>
      <c r="G40" s="157">
        <f t="shared" si="0"/>
        <v>475000</v>
      </c>
      <c r="H40" s="157"/>
      <c r="I40" s="158"/>
      <c r="J40" s="158"/>
      <c r="K40" s="159"/>
      <c r="L40" s="166"/>
      <c r="M40" s="160"/>
      <c r="N40" s="159"/>
      <c r="O40" s="159"/>
      <c r="P40" s="157"/>
      <c r="Q40" s="159"/>
      <c r="R40" s="158"/>
      <c r="S40" s="157">
        <v>475000</v>
      </c>
      <c r="T40" s="115" t="s">
        <v>387</v>
      </c>
      <c r="U40" s="161"/>
      <c r="V40" s="162" t="s">
        <v>802</v>
      </c>
    </row>
    <row r="41" spans="1:22" s="294" customFormat="1" ht="56.25">
      <c r="A41" s="270">
        <v>32</v>
      </c>
      <c r="B41" s="115" t="s">
        <v>427</v>
      </c>
      <c r="C41" s="115" t="s">
        <v>359</v>
      </c>
      <c r="D41" s="115" t="s">
        <v>788</v>
      </c>
      <c r="E41" s="115" t="s">
        <v>122</v>
      </c>
      <c r="F41" s="115" t="s">
        <v>941</v>
      </c>
      <c r="G41" s="157">
        <f t="shared" si="0"/>
        <v>522500</v>
      </c>
      <c r="H41" s="157"/>
      <c r="I41" s="158"/>
      <c r="J41" s="158"/>
      <c r="K41" s="159"/>
      <c r="L41" s="166"/>
      <c r="M41" s="160"/>
      <c r="N41" s="159"/>
      <c r="O41" s="159"/>
      <c r="P41" s="157"/>
      <c r="Q41" s="159"/>
      <c r="R41" s="158"/>
      <c r="S41" s="157">
        <v>522500</v>
      </c>
      <c r="T41" s="115" t="s">
        <v>387</v>
      </c>
      <c r="U41" s="161"/>
      <c r="V41" s="162" t="s">
        <v>803</v>
      </c>
    </row>
    <row r="42" spans="1:22" s="294" customFormat="1" ht="67.5">
      <c r="A42" s="270">
        <v>33</v>
      </c>
      <c r="B42" s="115" t="s">
        <v>938</v>
      </c>
      <c r="C42" s="115" t="s">
        <v>359</v>
      </c>
      <c r="D42" s="115" t="s">
        <v>789</v>
      </c>
      <c r="E42" s="115" t="s">
        <v>122</v>
      </c>
      <c r="F42" s="115" t="s">
        <v>942</v>
      </c>
      <c r="G42" s="157">
        <f t="shared" si="0"/>
        <v>1140000</v>
      </c>
      <c r="H42" s="157"/>
      <c r="I42" s="158"/>
      <c r="J42" s="158"/>
      <c r="K42" s="159"/>
      <c r="L42" s="166"/>
      <c r="M42" s="160"/>
      <c r="N42" s="159"/>
      <c r="O42" s="159"/>
      <c r="P42" s="157"/>
      <c r="Q42" s="159"/>
      <c r="R42" s="158"/>
      <c r="S42" s="157">
        <v>1140000</v>
      </c>
      <c r="T42" s="115" t="s">
        <v>387</v>
      </c>
      <c r="U42" s="161"/>
      <c r="V42" s="162" t="s">
        <v>804</v>
      </c>
    </row>
    <row r="43" spans="1:22" s="294" customFormat="1" ht="67.5">
      <c r="A43" s="270">
        <v>34</v>
      </c>
      <c r="B43" s="115" t="s">
        <v>939</v>
      </c>
      <c r="C43" s="115" t="s">
        <v>359</v>
      </c>
      <c r="D43" s="115" t="s">
        <v>790</v>
      </c>
      <c r="E43" s="115" t="s">
        <v>122</v>
      </c>
      <c r="F43" s="115" t="s">
        <v>943</v>
      </c>
      <c r="G43" s="157">
        <f t="shared" si="0"/>
        <v>427500</v>
      </c>
      <c r="H43" s="157"/>
      <c r="I43" s="158"/>
      <c r="J43" s="158"/>
      <c r="K43" s="159"/>
      <c r="L43" s="166"/>
      <c r="M43" s="160"/>
      <c r="N43" s="159"/>
      <c r="O43" s="159"/>
      <c r="P43" s="157"/>
      <c r="Q43" s="159"/>
      <c r="R43" s="158"/>
      <c r="S43" s="157">
        <v>427500</v>
      </c>
      <c r="T43" s="115" t="s">
        <v>387</v>
      </c>
      <c r="U43" s="161"/>
      <c r="V43" s="162" t="s">
        <v>805</v>
      </c>
    </row>
    <row r="44" spans="1:22" s="294" customFormat="1" ht="56.25">
      <c r="A44" s="270">
        <v>35</v>
      </c>
      <c r="B44" s="115" t="s">
        <v>940</v>
      </c>
      <c r="C44" s="115" t="s">
        <v>359</v>
      </c>
      <c r="D44" s="115" t="s">
        <v>791</v>
      </c>
      <c r="E44" s="115" t="s">
        <v>122</v>
      </c>
      <c r="F44" s="115" t="s">
        <v>944</v>
      </c>
      <c r="G44" s="157">
        <f t="shared" si="0"/>
        <v>5700000</v>
      </c>
      <c r="H44" s="157"/>
      <c r="I44" s="158"/>
      <c r="J44" s="158"/>
      <c r="K44" s="159"/>
      <c r="L44" s="166"/>
      <c r="M44" s="160"/>
      <c r="N44" s="159"/>
      <c r="O44" s="159"/>
      <c r="P44" s="157"/>
      <c r="Q44" s="159"/>
      <c r="R44" s="158"/>
      <c r="S44" s="157">
        <v>5700000</v>
      </c>
      <c r="T44" s="115" t="s">
        <v>387</v>
      </c>
      <c r="U44" s="161"/>
      <c r="V44" s="162" t="s">
        <v>806</v>
      </c>
    </row>
    <row r="45" spans="1:22" s="110" customFormat="1" ht="56.25" hidden="1">
      <c r="A45" s="270"/>
      <c r="B45" s="115"/>
      <c r="C45" s="115"/>
      <c r="D45" s="271" t="s">
        <v>960</v>
      </c>
      <c r="E45" s="271"/>
      <c r="F45" s="115"/>
      <c r="G45" s="157"/>
      <c r="H45" s="157"/>
      <c r="I45" s="158"/>
      <c r="J45" s="158"/>
      <c r="K45" s="159"/>
      <c r="L45" s="166"/>
      <c r="M45" s="160"/>
      <c r="N45" s="159"/>
      <c r="O45" s="159"/>
      <c r="P45" s="157"/>
      <c r="Q45" s="159"/>
      <c r="R45" s="158"/>
      <c r="S45" s="157"/>
      <c r="T45" s="115"/>
      <c r="U45" s="161"/>
      <c r="V45" s="162" t="s">
        <v>961</v>
      </c>
    </row>
    <row r="46" spans="1:22" s="30" customFormat="1" ht="76.5" hidden="1">
      <c r="A46" s="270">
        <v>36</v>
      </c>
      <c r="B46" s="115" t="s">
        <v>16</v>
      </c>
      <c r="C46" s="115" t="s">
        <v>17</v>
      </c>
      <c r="D46" s="115" t="s">
        <v>328</v>
      </c>
      <c r="E46" s="165" t="s">
        <v>27</v>
      </c>
      <c r="F46" s="115" t="s">
        <v>615</v>
      </c>
      <c r="G46" s="157">
        <f t="shared" si="0"/>
        <v>1000000</v>
      </c>
      <c r="H46" s="117"/>
      <c r="I46" s="116"/>
      <c r="J46" s="116"/>
      <c r="K46" s="118"/>
      <c r="L46" s="118"/>
      <c r="M46" s="117"/>
      <c r="N46" s="159" t="s">
        <v>225</v>
      </c>
      <c r="O46" s="159" t="s">
        <v>30</v>
      </c>
      <c r="P46" s="157">
        <v>1000000</v>
      </c>
      <c r="Q46" s="159"/>
      <c r="R46" s="159"/>
      <c r="S46" s="157"/>
      <c r="T46" s="115" t="s">
        <v>387</v>
      </c>
      <c r="U46" s="156" t="s">
        <v>426</v>
      </c>
      <c r="V46" s="119"/>
    </row>
    <row r="47" spans="1:22" s="110" customFormat="1" ht="18" customHeight="1">
      <c r="A47" s="114" t="s">
        <v>433</v>
      </c>
      <c r="B47" s="354" t="s">
        <v>434</v>
      </c>
      <c r="C47" s="355"/>
      <c r="D47" s="355"/>
      <c r="E47" s="356"/>
      <c r="F47" s="115"/>
      <c r="G47" s="170">
        <f>SUM(G10:G46)</f>
        <v>38253500</v>
      </c>
      <c r="H47" s="170">
        <f>SUM(H10:H46)</f>
        <v>1080338.6000000001</v>
      </c>
      <c r="I47" s="140">
        <f>SUM(I10:I24)</f>
        <v>0</v>
      </c>
      <c r="J47" s="140">
        <v>0</v>
      </c>
      <c r="K47" s="140"/>
      <c r="L47" s="140"/>
      <c r="M47" s="170">
        <f>SUM(M10:M46)</f>
        <v>3165398</v>
      </c>
      <c r="N47" s="140"/>
      <c r="O47" s="140"/>
      <c r="P47" s="170">
        <f>SUM(P10:P46)</f>
        <v>7963602</v>
      </c>
      <c r="Q47" s="171"/>
      <c r="R47" s="171"/>
      <c r="S47" s="170">
        <f>SUM(S10:S46)</f>
        <v>27124500</v>
      </c>
      <c r="T47" s="119"/>
      <c r="U47" s="119"/>
      <c r="V47" s="119"/>
    </row>
    <row r="48" spans="1:22" s="28" customFormat="1" ht="18.75" hidden="1" customHeight="1">
      <c r="A48" s="172" t="s">
        <v>435</v>
      </c>
      <c r="B48" s="357" t="s">
        <v>436</v>
      </c>
      <c r="C48" s="358"/>
      <c r="D48" s="358"/>
      <c r="E48" s="359"/>
      <c r="F48" s="161"/>
      <c r="G48" s="160"/>
      <c r="H48" s="158"/>
      <c r="I48" s="158"/>
      <c r="J48" s="158"/>
      <c r="K48" s="158"/>
      <c r="L48" s="158"/>
      <c r="M48" s="160"/>
      <c r="N48" s="158"/>
      <c r="O48" s="158"/>
      <c r="P48" s="160"/>
      <c r="Q48" s="173"/>
      <c r="R48" s="173"/>
      <c r="S48" s="160"/>
      <c r="T48" s="161"/>
      <c r="U48" s="161"/>
      <c r="V48" s="161"/>
    </row>
    <row r="49" spans="1:31" s="30" customFormat="1" ht="108.75" hidden="1" customHeight="1">
      <c r="A49" s="119" t="s">
        <v>422</v>
      </c>
      <c r="B49" s="115" t="s">
        <v>354</v>
      </c>
      <c r="C49" s="115" t="s">
        <v>355</v>
      </c>
      <c r="D49" s="115" t="s">
        <v>437</v>
      </c>
      <c r="E49" s="165" t="s">
        <v>438</v>
      </c>
      <c r="F49" s="156" t="s">
        <v>439</v>
      </c>
      <c r="G49" s="157">
        <v>237500</v>
      </c>
      <c r="H49" s="157">
        <v>12500</v>
      </c>
      <c r="I49" s="135">
        <v>0</v>
      </c>
      <c r="J49" s="135">
        <v>0</v>
      </c>
      <c r="K49" s="159"/>
      <c r="L49" s="159"/>
      <c r="M49" s="157"/>
      <c r="N49" s="159" t="s">
        <v>412</v>
      </c>
      <c r="O49" s="159" t="s">
        <v>413</v>
      </c>
      <c r="P49" s="167" t="s">
        <v>440</v>
      </c>
      <c r="Q49" s="167"/>
      <c r="R49" s="167"/>
      <c r="S49" s="167" t="s">
        <v>416</v>
      </c>
      <c r="T49" s="115" t="s">
        <v>387</v>
      </c>
      <c r="U49" s="156"/>
      <c r="V49" s="161"/>
    </row>
    <row r="50" spans="1:31" s="30" customFormat="1" ht="108.75" hidden="1" customHeight="1">
      <c r="A50" s="119" t="s">
        <v>441</v>
      </c>
      <c r="B50" s="115" t="s">
        <v>354</v>
      </c>
      <c r="C50" s="115" t="s">
        <v>355</v>
      </c>
      <c r="D50" s="115" t="s">
        <v>442</v>
      </c>
      <c r="E50" s="165" t="s">
        <v>443</v>
      </c>
      <c r="F50" s="156" t="s">
        <v>444</v>
      </c>
      <c r="G50" s="157">
        <v>237500</v>
      </c>
      <c r="H50" s="157">
        <v>12500</v>
      </c>
      <c r="I50" s="135">
        <v>0</v>
      </c>
      <c r="J50" s="135">
        <v>0</v>
      </c>
      <c r="K50" s="159"/>
      <c r="L50" s="159"/>
      <c r="M50" s="157"/>
      <c r="N50" s="159" t="s">
        <v>412</v>
      </c>
      <c r="O50" s="159" t="s">
        <v>413</v>
      </c>
      <c r="P50" s="167" t="s">
        <v>440</v>
      </c>
      <c r="Q50" s="167"/>
      <c r="R50" s="167"/>
      <c r="S50" s="167" t="s">
        <v>416</v>
      </c>
      <c r="T50" s="115" t="s">
        <v>387</v>
      </c>
      <c r="U50" s="156" t="s">
        <v>426</v>
      </c>
      <c r="V50" s="161"/>
    </row>
    <row r="51" spans="1:31" s="111" customFormat="1" ht="75" customHeight="1">
      <c r="A51" s="174" t="s">
        <v>422</v>
      </c>
      <c r="B51" s="175" t="s">
        <v>445</v>
      </c>
      <c r="C51" s="175" t="s">
        <v>446</v>
      </c>
      <c r="D51" s="175" t="s">
        <v>447</v>
      </c>
      <c r="E51" s="165" t="s">
        <v>448</v>
      </c>
      <c r="F51" s="115" t="s">
        <v>449</v>
      </c>
      <c r="G51" s="117">
        <v>4500000</v>
      </c>
      <c r="H51" s="116">
        <v>0</v>
      </c>
      <c r="I51" s="116">
        <v>0</v>
      </c>
      <c r="J51" s="116">
        <v>0</v>
      </c>
      <c r="K51" s="118"/>
      <c r="L51" s="118"/>
      <c r="M51" s="117">
        <v>0</v>
      </c>
      <c r="N51" s="118" t="s">
        <v>412</v>
      </c>
      <c r="O51" s="118"/>
      <c r="P51" s="117">
        <v>500000</v>
      </c>
      <c r="Q51" s="119"/>
      <c r="R51" s="119"/>
      <c r="S51" s="117">
        <v>1800000</v>
      </c>
      <c r="T51" s="115" t="s">
        <v>387</v>
      </c>
      <c r="U51" s="156" t="s">
        <v>426</v>
      </c>
      <c r="V51" s="119"/>
      <c r="X51" s="30"/>
      <c r="Y51" s="30"/>
      <c r="Z51" s="30"/>
      <c r="AA51" s="30"/>
      <c r="AB51" s="30"/>
      <c r="AC51" s="30"/>
      <c r="AD51" s="30"/>
      <c r="AE51" s="30"/>
    </row>
    <row r="52" spans="1:31" s="31" customFormat="1" ht="18.75" customHeight="1">
      <c r="A52" s="176" t="s">
        <v>450</v>
      </c>
      <c r="B52" s="360" t="s">
        <v>451</v>
      </c>
      <c r="C52" s="361"/>
      <c r="D52" s="361"/>
      <c r="E52" s="361"/>
      <c r="F52" s="362"/>
      <c r="G52" s="177">
        <f>SUM(G49:G51)</f>
        <v>4975000</v>
      </c>
      <c r="H52" s="178">
        <f>SUM(H49:H51)</f>
        <v>25000</v>
      </c>
      <c r="I52" s="116">
        <v>0</v>
      </c>
      <c r="J52" s="116">
        <v>0</v>
      </c>
      <c r="K52" s="134"/>
      <c r="L52" s="134"/>
      <c r="M52" s="177">
        <f>SUM(M49:M51)</f>
        <v>0</v>
      </c>
      <c r="N52" s="134"/>
      <c r="O52" s="134"/>
      <c r="P52" s="178">
        <f>SUM(P49:P51)</f>
        <v>500000</v>
      </c>
      <c r="Q52" s="134"/>
      <c r="R52" s="134"/>
      <c r="S52" s="179">
        <f>SUM(S49:S51)</f>
        <v>1800000</v>
      </c>
      <c r="T52" s="134"/>
      <c r="U52" s="134"/>
      <c r="V52" s="134"/>
    </row>
    <row r="53" spans="1:31" s="31" customFormat="1" ht="21" hidden="1" customHeight="1">
      <c r="A53" s="180" t="s">
        <v>452</v>
      </c>
      <c r="B53" s="317" t="s">
        <v>402</v>
      </c>
      <c r="C53" s="318"/>
      <c r="D53" s="318"/>
      <c r="E53" s="318"/>
      <c r="F53" s="319"/>
      <c r="G53" s="181"/>
      <c r="H53" s="157"/>
      <c r="I53" s="135"/>
      <c r="J53" s="135"/>
      <c r="K53" s="182"/>
      <c r="L53" s="182"/>
      <c r="M53" s="181"/>
      <c r="N53" s="182"/>
      <c r="O53" s="182"/>
      <c r="P53" s="183"/>
      <c r="Q53" s="182"/>
      <c r="R53" s="182"/>
      <c r="S53" s="157"/>
      <c r="T53" s="182"/>
      <c r="U53" s="182"/>
      <c r="V53" s="182"/>
    </row>
    <row r="54" spans="1:31" s="31" customFormat="1" ht="90">
      <c r="A54" s="125"/>
      <c r="B54" s="242" t="s">
        <v>84</v>
      </c>
      <c r="C54" s="243" t="s">
        <v>85</v>
      </c>
      <c r="D54" s="243" t="s">
        <v>91</v>
      </c>
      <c r="E54" s="244" t="s">
        <v>267</v>
      </c>
      <c r="F54" s="242" t="s">
        <v>615</v>
      </c>
      <c r="G54" s="245"/>
      <c r="H54" s="246">
        <f>M54+P54+S54</f>
        <v>1592528.9999999998</v>
      </c>
      <c r="I54" s="245"/>
      <c r="J54" s="245"/>
      <c r="K54" s="247"/>
      <c r="L54" s="247"/>
      <c r="M54" s="246"/>
      <c r="N54" s="247" t="s">
        <v>231</v>
      </c>
      <c r="O54" s="247" t="s">
        <v>230</v>
      </c>
      <c r="P54" s="248">
        <v>165780.29999999981</v>
      </c>
      <c r="Q54" s="247"/>
      <c r="R54" s="247"/>
      <c r="S54" s="277">
        <f>S47*0.0526</f>
        <v>1426748.7</v>
      </c>
      <c r="T54" s="229" t="s">
        <v>247</v>
      </c>
      <c r="U54" s="250"/>
      <c r="V54" s="251" t="s">
        <v>640</v>
      </c>
    </row>
    <row r="55" spans="1:31" s="30" customFormat="1" ht="81.75" hidden="1" customHeight="1">
      <c r="A55" s="114" t="s">
        <v>453</v>
      </c>
      <c r="B55" s="115" t="s">
        <v>454</v>
      </c>
      <c r="C55" s="115" t="s">
        <v>455</v>
      </c>
      <c r="D55" s="115" t="s">
        <v>456</v>
      </c>
      <c r="E55" s="165" t="s">
        <v>457</v>
      </c>
      <c r="F55" s="115" t="s">
        <v>458</v>
      </c>
      <c r="G55" s="157">
        <f>M55-H55</f>
        <v>95000</v>
      </c>
      <c r="H55" s="157">
        <f>M55*5%</f>
        <v>5000</v>
      </c>
      <c r="I55" s="140">
        <v>0</v>
      </c>
      <c r="J55" s="140">
        <v>0</v>
      </c>
      <c r="K55" s="118" t="s">
        <v>407</v>
      </c>
      <c r="L55" s="118">
        <v>10</v>
      </c>
      <c r="M55" s="142">
        <v>100000</v>
      </c>
      <c r="N55" s="141"/>
      <c r="O55" s="141"/>
      <c r="P55" s="116">
        <v>0</v>
      </c>
      <c r="Q55" s="141"/>
      <c r="R55" s="141"/>
      <c r="S55" s="116">
        <v>0</v>
      </c>
      <c r="T55" s="115" t="s">
        <v>387</v>
      </c>
      <c r="U55" s="119"/>
      <c r="V55" s="115" t="s">
        <v>459</v>
      </c>
      <c r="W55" s="112"/>
    </row>
    <row r="56" spans="1:31" s="30" customFormat="1" ht="81.75" hidden="1" customHeight="1">
      <c r="A56" s="114" t="s">
        <v>460</v>
      </c>
      <c r="B56" s="115" t="s">
        <v>454</v>
      </c>
      <c r="C56" s="115" t="s">
        <v>455</v>
      </c>
      <c r="D56" s="115" t="s">
        <v>461</v>
      </c>
      <c r="E56" s="165" t="s">
        <v>462</v>
      </c>
      <c r="F56" s="115" t="s">
        <v>463</v>
      </c>
      <c r="G56" s="157">
        <f>M56-H56</f>
        <v>80750</v>
      </c>
      <c r="H56" s="157">
        <f>M56*5%</f>
        <v>4250</v>
      </c>
      <c r="I56" s="140">
        <v>0</v>
      </c>
      <c r="J56" s="140">
        <v>0</v>
      </c>
      <c r="K56" s="118" t="s">
        <v>407</v>
      </c>
      <c r="L56" s="118">
        <v>10</v>
      </c>
      <c r="M56" s="142">
        <v>85000</v>
      </c>
      <c r="N56" s="116"/>
      <c r="O56" s="116"/>
      <c r="P56" s="116">
        <v>0</v>
      </c>
      <c r="Q56" s="116"/>
      <c r="R56" s="116"/>
      <c r="S56" s="116">
        <v>0</v>
      </c>
      <c r="T56" s="115" t="s">
        <v>387</v>
      </c>
      <c r="U56" s="119"/>
      <c r="V56" s="115" t="s">
        <v>459</v>
      </c>
      <c r="W56" s="112"/>
    </row>
    <row r="57" spans="1:31" s="30" customFormat="1" ht="94.5" customHeight="1">
      <c r="A57" s="114" t="s">
        <v>464</v>
      </c>
      <c r="B57" s="156" t="s">
        <v>346</v>
      </c>
      <c r="C57" s="121" t="s">
        <v>465</v>
      </c>
      <c r="D57" s="115" t="s">
        <v>466</v>
      </c>
      <c r="E57" s="115" t="s">
        <v>467</v>
      </c>
      <c r="F57" s="115" t="s">
        <v>468</v>
      </c>
      <c r="G57" s="116">
        <v>0</v>
      </c>
      <c r="H57" s="117">
        <f>M57+P57+S57</f>
        <v>130000</v>
      </c>
      <c r="I57" s="116">
        <v>0</v>
      </c>
      <c r="J57" s="116">
        <v>0</v>
      </c>
      <c r="K57" s="118" t="s">
        <v>407</v>
      </c>
      <c r="L57" s="118" t="s">
        <v>408</v>
      </c>
      <c r="M57" s="117">
        <v>30000</v>
      </c>
      <c r="N57" s="159" t="s">
        <v>469</v>
      </c>
      <c r="O57" s="159" t="s">
        <v>470</v>
      </c>
      <c r="P57" s="117">
        <v>45000</v>
      </c>
      <c r="Q57" s="159" t="s">
        <v>469</v>
      </c>
      <c r="R57" s="159" t="s">
        <v>470</v>
      </c>
      <c r="S57" s="117">
        <v>55000</v>
      </c>
      <c r="T57" s="115" t="s">
        <v>471</v>
      </c>
      <c r="U57" s="119"/>
      <c r="V57" s="119"/>
    </row>
    <row r="58" spans="1:31" s="120" customFormat="1" ht="51">
      <c r="A58" s="114"/>
      <c r="B58" s="115" t="s">
        <v>79</v>
      </c>
      <c r="C58" s="115" t="s">
        <v>359</v>
      </c>
      <c r="D58" s="115" t="s">
        <v>559</v>
      </c>
      <c r="E58" s="115" t="s">
        <v>121</v>
      </c>
      <c r="F58" s="115" t="s">
        <v>579</v>
      </c>
      <c r="G58" s="116"/>
      <c r="H58" s="117">
        <f>M58+P58+S58</f>
        <v>32800</v>
      </c>
      <c r="I58" s="116"/>
      <c r="J58" s="116"/>
      <c r="K58" s="118"/>
      <c r="L58" s="118"/>
      <c r="M58" s="117"/>
      <c r="N58" s="118"/>
      <c r="O58" s="118"/>
      <c r="P58" s="117"/>
      <c r="Q58" s="118"/>
      <c r="R58" s="118"/>
      <c r="S58" s="117">
        <v>32800</v>
      </c>
      <c r="T58" s="115"/>
      <c r="U58" s="119"/>
      <c r="V58" s="119"/>
    </row>
    <row r="59" spans="1:31" s="120" customFormat="1" ht="51">
      <c r="A59" s="114"/>
      <c r="B59" s="115" t="s">
        <v>79</v>
      </c>
      <c r="C59" s="115" t="s">
        <v>359</v>
      </c>
      <c r="D59" s="115" t="s">
        <v>560</v>
      </c>
      <c r="E59" s="115" t="s">
        <v>121</v>
      </c>
      <c r="F59" s="115" t="s">
        <v>580</v>
      </c>
      <c r="G59" s="116"/>
      <c r="H59" s="117">
        <f t="shared" ref="H59:H77" si="1">M59+P59+S59</f>
        <v>30000</v>
      </c>
      <c r="I59" s="116"/>
      <c r="J59" s="116"/>
      <c r="K59" s="118"/>
      <c r="L59" s="118"/>
      <c r="M59" s="117"/>
      <c r="N59" s="118"/>
      <c r="O59" s="118"/>
      <c r="P59" s="117"/>
      <c r="Q59" s="118"/>
      <c r="R59" s="118"/>
      <c r="S59" s="117">
        <v>30000</v>
      </c>
      <c r="T59" s="115"/>
      <c r="U59" s="119"/>
      <c r="V59" s="119"/>
    </row>
    <row r="60" spans="1:31" s="120" customFormat="1" ht="51">
      <c r="A60" s="114"/>
      <c r="B60" s="115" t="s">
        <v>79</v>
      </c>
      <c r="C60" s="115" t="s">
        <v>359</v>
      </c>
      <c r="D60" s="115" t="s">
        <v>561</v>
      </c>
      <c r="E60" s="115" t="s">
        <v>121</v>
      </c>
      <c r="F60" s="115" t="s">
        <v>581</v>
      </c>
      <c r="G60" s="116"/>
      <c r="H60" s="117">
        <f t="shared" si="1"/>
        <v>48000</v>
      </c>
      <c r="I60" s="116"/>
      <c r="J60" s="116"/>
      <c r="K60" s="118"/>
      <c r="L60" s="118"/>
      <c r="M60" s="117"/>
      <c r="N60" s="118"/>
      <c r="O60" s="118"/>
      <c r="P60" s="117"/>
      <c r="Q60" s="118"/>
      <c r="R60" s="118"/>
      <c r="S60" s="117">
        <v>48000</v>
      </c>
      <c r="T60" s="115"/>
      <c r="U60" s="119"/>
      <c r="V60" s="119"/>
    </row>
    <row r="61" spans="1:31" s="120" customFormat="1" ht="51">
      <c r="A61" s="114"/>
      <c r="B61" s="115" t="s">
        <v>79</v>
      </c>
      <c r="C61" s="115" t="s">
        <v>359</v>
      </c>
      <c r="D61" s="115" t="s">
        <v>562</v>
      </c>
      <c r="E61" s="115" t="s">
        <v>121</v>
      </c>
      <c r="F61" s="115" t="s">
        <v>582</v>
      </c>
      <c r="G61" s="116"/>
      <c r="H61" s="117">
        <f t="shared" si="1"/>
        <v>49000</v>
      </c>
      <c r="I61" s="116"/>
      <c r="J61" s="116"/>
      <c r="K61" s="118"/>
      <c r="L61" s="118"/>
      <c r="M61" s="117"/>
      <c r="N61" s="118"/>
      <c r="O61" s="118"/>
      <c r="P61" s="117"/>
      <c r="Q61" s="118"/>
      <c r="R61" s="118"/>
      <c r="S61" s="117">
        <v>49000</v>
      </c>
      <c r="T61" s="115"/>
      <c r="U61" s="119"/>
      <c r="V61" s="119"/>
    </row>
    <row r="62" spans="1:31" s="120" customFormat="1" ht="51">
      <c r="A62" s="114"/>
      <c r="B62" s="115" t="s">
        <v>79</v>
      </c>
      <c r="C62" s="115" t="s">
        <v>359</v>
      </c>
      <c r="D62" s="115" t="s">
        <v>563</v>
      </c>
      <c r="E62" s="115" t="s">
        <v>121</v>
      </c>
      <c r="F62" s="115" t="s">
        <v>583</v>
      </c>
      <c r="G62" s="116"/>
      <c r="H62" s="117">
        <f t="shared" si="1"/>
        <v>45000</v>
      </c>
      <c r="I62" s="116"/>
      <c r="J62" s="116"/>
      <c r="K62" s="118"/>
      <c r="L62" s="118"/>
      <c r="M62" s="117"/>
      <c r="N62" s="118"/>
      <c r="O62" s="118"/>
      <c r="P62" s="117"/>
      <c r="Q62" s="118"/>
      <c r="R62" s="118"/>
      <c r="S62" s="117">
        <v>45000</v>
      </c>
      <c r="T62" s="115"/>
      <c r="U62" s="119"/>
      <c r="V62" s="119"/>
    </row>
    <row r="63" spans="1:31" s="120" customFormat="1" ht="51">
      <c r="A63" s="114"/>
      <c r="B63" s="115" t="s">
        <v>79</v>
      </c>
      <c r="C63" s="115" t="s">
        <v>359</v>
      </c>
      <c r="D63" s="115" t="s">
        <v>564</v>
      </c>
      <c r="E63" s="115" t="s">
        <v>121</v>
      </c>
      <c r="F63" s="115" t="s">
        <v>584</v>
      </c>
      <c r="G63" s="116"/>
      <c r="H63" s="117">
        <f t="shared" si="1"/>
        <v>45000</v>
      </c>
      <c r="I63" s="116"/>
      <c r="J63" s="116"/>
      <c r="K63" s="118"/>
      <c r="L63" s="118"/>
      <c r="M63" s="117"/>
      <c r="N63" s="118"/>
      <c r="O63" s="118"/>
      <c r="P63" s="117"/>
      <c r="Q63" s="118"/>
      <c r="R63" s="118"/>
      <c r="S63" s="117">
        <v>45000</v>
      </c>
      <c r="T63" s="115"/>
      <c r="U63" s="119"/>
      <c r="V63" s="119"/>
    </row>
    <row r="64" spans="1:31" s="120" customFormat="1" ht="51">
      <c r="A64" s="114"/>
      <c r="B64" s="115" t="s">
        <v>79</v>
      </c>
      <c r="C64" s="115" t="s">
        <v>359</v>
      </c>
      <c r="D64" s="115" t="s">
        <v>565</v>
      </c>
      <c r="E64" s="115" t="s">
        <v>121</v>
      </c>
      <c r="F64" s="115" t="s">
        <v>585</v>
      </c>
      <c r="G64" s="116"/>
      <c r="H64" s="117">
        <f t="shared" si="1"/>
        <v>18000</v>
      </c>
      <c r="I64" s="116"/>
      <c r="J64" s="116"/>
      <c r="K64" s="118"/>
      <c r="L64" s="118"/>
      <c r="M64" s="117"/>
      <c r="N64" s="118"/>
      <c r="O64" s="118"/>
      <c r="P64" s="117"/>
      <c r="Q64" s="118"/>
      <c r="R64" s="118"/>
      <c r="S64" s="117">
        <v>18000</v>
      </c>
      <c r="T64" s="115"/>
      <c r="U64" s="119"/>
      <c r="V64" s="119"/>
    </row>
    <row r="65" spans="1:31" s="120" customFormat="1" ht="51">
      <c r="A65" s="114"/>
      <c r="B65" s="115" t="s">
        <v>79</v>
      </c>
      <c r="C65" s="115" t="s">
        <v>359</v>
      </c>
      <c r="D65" s="115" t="s">
        <v>566</v>
      </c>
      <c r="E65" s="115" t="s">
        <v>121</v>
      </c>
      <c r="F65" s="115" t="s">
        <v>586</v>
      </c>
      <c r="G65" s="116"/>
      <c r="H65" s="117">
        <f t="shared" si="1"/>
        <v>48000</v>
      </c>
      <c r="I65" s="116"/>
      <c r="J65" s="116"/>
      <c r="K65" s="118"/>
      <c r="L65" s="118"/>
      <c r="M65" s="117"/>
      <c r="N65" s="118"/>
      <c r="O65" s="118"/>
      <c r="P65" s="117"/>
      <c r="Q65" s="118"/>
      <c r="R65" s="118"/>
      <c r="S65" s="117">
        <v>48000</v>
      </c>
      <c r="T65" s="115"/>
      <c r="U65" s="119"/>
      <c r="V65" s="119"/>
    </row>
    <row r="66" spans="1:31" s="120" customFormat="1" ht="51">
      <c r="A66" s="114"/>
      <c r="B66" s="115" t="s">
        <v>79</v>
      </c>
      <c r="C66" s="115" t="s">
        <v>359</v>
      </c>
      <c r="D66" s="115" t="s">
        <v>567</v>
      </c>
      <c r="E66" s="115" t="s">
        <v>121</v>
      </c>
      <c r="F66" s="115" t="s">
        <v>587</v>
      </c>
      <c r="G66" s="116"/>
      <c r="H66" s="117">
        <f t="shared" si="1"/>
        <v>100000</v>
      </c>
      <c r="I66" s="116"/>
      <c r="J66" s="116"/>
      <c r="K66" s="118"/>
      <c r="L66" s="118"/>
      <c r="M66" s="117"/>
      <c r="N66" s="118"/>
      <c r="O66" s="118"/>
      <c r="P66" s="117"/>
      <c r="Q66" s="118"/>
      <c r="R66" s="118"/>
      <c r="S66" s="117">
        <v>100000</v>
      </c>
      <c r="T66" s="115"/>
      <c r="U66" s="119"/>
      <c r="V66" s="119"/>
    </row>
    <row r="67" spans="1:31" s="120" customFormat="1" ht="51">
      <c r="A67" s="114"/>
      <c r="B67" s="115" t="s">
        <v>79</v>
      </c>
      <c r="C67" s="115" t="s">
        <v>359</v>
      </c>
      <c r="D67" s="115" t="s">
        <v>568</v>
      </c>
      <c r="E67" s="115" t="s">
        <v>121</v>
      </c>
      <c r="F67" s="115" t="s">
        <v>588</v>
      </c>
      <c r="G67" s="116"/>
      <c r="H67" s="117">
        <f t="shared" si="1"/>
        <v>29000</v>
      </c>
      <c r="I67" s="116"/>
      <c r="J67" s="116"/>
      <c r="K67" s="118"/>
      <c r="L67" s="118"/>
      <c r="M67" s="117"/>
      <c r="N67" s="118"/>
      <c r="O67" s="118"/>
      <c r="P67" s="117"/>
      <c r="Q67" s="118"/>
      <c r="R67" s="118"/>
      <c r="S67" s="117">
        <v>29000</v>
      </c>
      <c r="T67" s="115"/>
      <c r="U67" s="119"/>
      <c r="V67" s="119"/>
    </row>
    <row r="68" spans="1:31" s="120" customFormat="1" ht="75">
      <c r="A68" s="114"/>
      <c r="B68" s="34" t="s">
        <v>16</v>
      </c>
      <c r="C68" s="97" t="s">
        <v>550</v>
      </c>
      <c r="D68" s="115" t="s">
        <v>569</v>
      </c>
      <c r="E68" s="17" t="s">
        <v>558</v>
      </c>
      <c r="F68" s="115" t="s">
        <v>579</v>
      </c>
      <c r="G68" s="116"/>
      <c r="H68" s="117">
        <f t="shared" si="1"/>
        <v>18000</v>
      </c>
      <c r="I68" s="116"/>
      <c r="J68" s="116"/>
      <c r="K68" s="118"/>
      <c r="L68" s="118"/>
      <c r="M68" s="117"/>
      <c r="N68" s="118"/>
      <c r="O68" s="118"/>
      <c r="P68" s="117"/>
      <c r="Q68" s="118"/>
      <c r="R68" s="118"/>
      <c r="S68" s="117">
        <v>18000</v>
      </c>
      <c r="T68" s="115"/>
      <c r="U68" s="119"/>
      <c r="V68" s="119"/>
    </row>
    <row r="69" spans="1:31" s="120" customFormat="1" ht="75">
      <c r="A69" s="114"/>
      <c r="B69" s="34" t="s">
        <v>16</v>
      </c>
      <c r="C69" s="97" t="s">
        <v>550</v>
      </c>
      <c r="D69" s="115" t="s">
        <v>570</v>
      </c>
      <c r="E69" s="17" t="s">
        <v>558</v>
      </c>
      <c r="F69" s="115" t="s">
        <v>580</v>
      </c>
      <c r="G69" s="116"/>
      <c r="H69" s="117">
        <f t="shared" si="1"/>
        <v>18000</v>
      </c>
      <c r="I69" s="116"/>
      <c r="J69" s="116"/>
      <c r="K69" s="118"/>
      <c r="L69" s="118"/>
      <c r="M69" s="117"/>
      <c r="N69" s="118"/>
      <c r="O69" s="118"/>
      <c r="P69" s="117"/>
      <c r="Q69" s="118"/>
      <c r="R69" s="118"/>
      <c r="S69" s="117">
        <v>18000</v>
      </c>
      <c r="T69" s="115"/>
      <c r="U69" s="119"/>
      <c r="V69" s="119"/>
    </row>
    <row r="70" spans="1:31" s="120" customFormat="1" ht="75">
      <c r="A70" s="114"/>
      <c r="B70" s="34" t="s">
        <v>16</v>
      </c>
      <c r="C70" s="97" t="s">
        <v>550</v>
      </c>
      <c r="D70" s="115" t="s">
        <v>571</v>
      </c>
      <c r="E70" s="17" t="s">
        <v>558</v>
      </c>
      <c r="F70" s="115" t="s">
        <v>589</v>
      </c>
      <c r="G70" s="116"/>
      <c r="H70" s="117">
        <f t="shared" si="1"/>
        <v>4500</v>
      </c>
      <c r="I70" s="116"/>
      <c r="J70" s="116"/>
      <c r="K70" s="118"/>
      <c r="L70" s="118"/>
      <c r="M70" s="117"/>
      <c r="N70" s="118"/>
      <c r="O70" s="118"/>
      <c r="P70" s="117"/>
      <c r="Q70" s="118"/>
      <c r="R70" s="118"/>
      <c r="S70" s="117">
        <v>4500</v>
      </c>
      <c r="T70" s="115"/>
      <c r="U70" s="119"/>
      <c r="V70" s="119"/>
    </row>
    <row r="71" spans="1:31" s="120" customFormat="1" ht="75">
      <c r="A71" s="114"/>
      <c r="B71" s="34" t="s">
        <v>16</v>
      </c>
      <c r="C71" s="97" t="s">
        <v>550</v>
      </c>
      <c r="D71" s="115" t="s">
        <v>572</v>
      </c>
      <c r="E71" s="17" t="s">
        <v>558</v>
      </c>
      <c r="F71" s="115" t="s">
        <v>585</v>
      </c>
      <c r="G71" s="116"/>
      <c r="H71" s="117">
        <f t="shared" si="1"/>
        <v>8000</v>
      </c>
      <c r="I71" s="116"/>
      <c r="J71" s="116"/>
      <c r="K71" s="118"/>
      <c r="L71" s="118"/>
      <c r="M71" s="117"/>
      <c r="N71" s="118"/>
      <c r="O71" s="118"/>
      <c r="P71" s="117"/>
      <c r="Q71" s="118"/>
      <c r="R71" s="118"/>
      <c r="S71" s="117">
        <v>8000</v>
      </c>
      <c r="T71" s="115"/>
      <c r="U71" s="119"/>
      <c r="V71" s="119"/>
    </row>
    <row r="72" spans="1:31" s="120" customFormat="1" ht="75">
      <c r="A72" s="114"/>
      <c r="B72" s="34" t="s">
        <v>16</v>
      </c>
      <c r="C72" s="97" t="s">
        <v>550</v>
      </c>
      <c r="D72" s="115" t="s">
        <v>573</v>
      </c>
      <c r="E72" s="17" t="s">
        <v>558</v>
      </c>
      <c r="F72" s="115" t="s">
        <v>590</v>
      </c>
      <c r="G72" s="116"/>
      <c r="H72" s="117">
        <f t="shared" si="1"/>
        <v>3500</v>
      </c>
      <c r="I72" s="116"/>
      <c r="J72" s="116"/>
      <c r="K72" s="118"/>
      <c r="L72" s="118"/>
      <c r="M72" s="117"/>
      <c r="N72" s="118"/>
      <c r="O72" s="118"/>
      <c r="P72" s="117"/>
      <c r="Q72" s="118"/>
      <c r="R72" s="118"/>
      <c r="S72" s="117">
        <v>3500</v>
      </c>
      <c r="T72" s="115"/>
      <c r="U72" s="119"/>
      <c r="V72" s="119"/>
    </row>
    <row r="73" spans="1:31" s="120" customFormat="1" ht="63.75">
      <c r="A73" s="114"/>
      <c r="B73" s="115" t="s">
        <v>454</v>
      </c>
      <c r="C73" s="115" t="s">
        <v>455</v>
      </c>
      <c r="D73" s="115" t="s">
        <v>574</v>
      </c>
      <c r="E73" s="17" t="s">
        <v>558</v>
      </c>
      <c r="F73" s="115" t="s">
        <v>590</v>
      </c>
      <c r="G73" s="116"/>
      <c r="H73" s="117">
        <f t="shared" si="1"/>
        <v>45000</v>
      </c>
      <c r="I73" s="116"/>
      <c r="J73" s="116"/>
      <c r="K73" s="118"/>
      <c r="L73" s="118"/>
      <c r="M73" s="117"/>
      <c r="N73" s="118"/>
      <c r="O73" s="118"/>
      <c r="P73" s="117"/>
      <c r="Q73" s="118"/>
      <c r="R73" s="118"/>
      <c r="S73" s="117">
        <v>45000</v>
      </c>
      <c r="T73" s="115"/>
      <c r="U73" s="119"/>
      <c r="V73" s="119"/>
    </row>
    <row r="74" spans="1:31" s="120" customFormat="1" ht="63.75">
      <c r="A74" s="114"/>
      <c r="B74" s="115" t="s">
        <v>454</v>
      </c>
      <c r="C74" s="115" t="s">
        <v>455</v>
      </c>
      <c r="D74" s="115" t="s">
        <v>575</v>
      </c>
      <c r="E74" s="17" t="s">
        <v>558</v>
      </c>
      <c r="F74" s="115" t="s">
        <v>591</v>
      </c>
      <c r="G74" s="116"/>
      <c r="H74" s="117">
        <f t="shared" si="1"/>
        <v>79000</v>
      </c>
      <c r="I74" s="116"/>
      <c r="J74" s="116"/>
      <c r="K74" s="118"/>
      <c r="L74" s="118"/>
      <c r="M74" s="117"/>
      <c r="N74" s="118"/>
      <c r="O74" s="118"/>
      <c r="P74" s="117"/>
      <c r="Q74" s="118"/>
      <c r="R74" s="118"/>
      <c r="S74" s="117">
        <v>79000</v>
      </c>
      <c r="T74" s="115"/>
      <c r="U74" s="119"/>
      <c r="V74" s="119"/>
    </row>
    <row r="75" spans="1:31" s="120" customFormat="1" ht="63.75">
      <c r="A75" s="114"/>
      <c r="B75" s="115" t="s">
        <v>454</v>
      </c>
      <c r="C75" s="115" t="s">
        <v>455</v>
      </c>
      <c r="D75" s="115" t="s">
        <v>576</v>
      </c>
      <c r="E75" s="17" t="s">
        <v>558</v>
      </c>
      <c r="F75" s="115" t="s">
        <v>592</v>
      </c>
      <c r="G75" s="116"/>
      <c r="H75" s="117">
        <f t="shared" si="1"/>
        <v>42000</v>
      </c>
      <c r="I75" s="116"/>
      <c r="J75" s="116"/>
      <c r="K75" s="118"/>
      <c r="L75" s="118"/>
      <c r="M75" s="117"/>
      <c r="N75" s="118"/>
      <c r="O75" s="118"/>
      <c r="P75" s="117"/>
      <c r="Q75" s="118"/>
      <c r="R75" s="118"/>
      <c r="S75" s="117">
        <v>42000</v>
      </c>
      <c r="T75" s="115"/>
      <c r="U75" s="119"/>
      <c r="V75" s="119"/>
    </row>
    <row r="76" spans="1:31" s="120" customFormat="1" ht="51">
      <c r="A76" s="114"/>
      <c r="B76" s="115" t="s">
        <v>81</v>
      </c>
      <c r="C76" s="115" t="s">
        <v>350</v>
      </c>
      <c r="D76" s="115" t="s">
        <v>577</v>
      </c>
      <c r="E76" s="115" t="s">
        <v>597</v>
      </c>
      <c r="F76" s="115" t="s">
        <v>590</v>
      </c>
      <c r="G76" s="116"/>
      <c r="H76" s="117">
        <f t="shared" si="1"/>
        <v>40000</v>
      </c>
      <c r="I76" s="116"/>
      <c r="J76" s="116"/>
      <c r="K76" s="118"/>
      <c r="L76" s="118"/>
      <c r="M76" s="117"/>
      <c r="N76" s="118"/>
      <c r="O76" s="118"/>
      <c r="P76" s="117"/>
      <c r="Q76" s="118"/>
      <c r="R76" s="118"/>
      <c r="S76" s="117">
        <v>40000</v>
      </c>
      <c r="T76" s="115"/>
      <c r="U76" s="119"/>
      <c r="V76" s="119"/>
    </row>
    <row r="77" spans="1:31" s="120" customFormat="1" ht="51">
      <c r="A77" s="114"/>
      <c r="B77" s="115" t="s">
        <v>81</v>
      </c>
      <c r="C77" s="115" t="s">
        <v>350</v>
      </c>
      <c r="D77" s="115" t="s">
        <v>578</v>
      </c>
      <c r="E77" s="115" t="s">
        <v>597</v>
      </c>
      <c r="F77" s="115" t="s">
        <v>580</v>
      </c>
      <c r="G77" s="116"/>
      <c r="H77" s="117">
        <f t="shared" si="1"/>
        <v>26000</v>
      </c>
      <c r="I77" s="116"/>
      <c r="J77" s="116"/>
      <c r="K77" s="118"/>
      <c r="L77" s="118"/>
      <c r="M77" s="117"/>
      <c r="N77" s="118"/>
      <c r="O77" s="118"/>
      <c r="P77" s="117"/>
      <c r="Q77" s="118"/>
      <c r="R77" s="118"/>
      <c r="S77" s="117">
        <v>26000</v>
      </c>
      <c r="T77" s="115"/>
      <c r="U77" s="119"/>
      <c r="V77" s="119"/>
    </row>
    <row r="78" spans="1:31" s="120" customFormat="1">
      <c r="A78" s="114"/>
      <c r="B78" s="115"/>
      <c r="C78" s="121"/>
      <c r="D78" s="115"/>
      <c r="E78" s="115"/>
      <c r="F78" s="115"/>
      <c r="G78" s="116"/>
      <c r="H78" s="117"/>
      <c r="I78" s="116"/>
      <c r="J78" s="116"/>
      <c r="K78" s="118"/>
      <c r="L78" s="118"/>
      <c r="M78" s="117"/>
      <c r="N78" s="118"/>
      <c r="O78" s="118"/>
      <c r="P78" s="117"/>
      <c r="Q78" s="118"/>
      <c r="R78" s="118"/>
      <c r="S78" s="117"/>
      <c r="T78" s="115"/>
      <c r="U78" s="119"/>
      <c r="V78" s="119"/>
    </row>
    <row r="79" spans="1:31" s="183" customFormat="1" ht="20.25" customHeight="1">
      <c r="A79" s="134" t="s">
        <v>472</v>
      </c>
      <c r="B79" s="317" t="s">
        <v>86</v>
      </c>
      <c r="C79" s="318"/>
      <c r="D79" s="318"/>
      <c r="E79" s="319"/>
      <c r="F79" s="134"/>
      <c r="G79" s="116">
        <v>0</v>
      </c>
      <c r="H79" s="136">
        <f>SUM(H55:H78)</f>
        <v>868050</v>
      </c>
      <c r="I79" s="136">
        <f>SUM(I55:I78)</f>
        <v>0</v>
      </c>
      <c r="J79" s="136">
        <f>SUM(J55:J78)</f>
        <v>0</v>
      </c>
      <c r="K79" s="138"/>
      <c r="L79" s="138"/>
      <c r="M79" s="136">
        <f>SUM(M55:M78)</f>
        <v>215000</v>
      </c>
      <c r="N79" s="138"/>
      <c r="O79" s="138"/>
      <c r="P79" s="136">
        <f>SUM(P55:P78)</f>
        <v>45000</v>
      </c>
      <c r="Q79" s="138"/>
      <c r="R79" s="138"/>
      <c r="S79" s="136">
        <f>SUM(S55:S78)</f>
        <v>783800</v>
      </c>
      <c r="T79" s="134"/>
      <c r="U79" s="134"/>
      <c r="V79" s="134"/>
      <c r="W79" s="295"/>
      <c r="X79" s="295"/>
      <c r="Y79" s="295"/>
      <c r="Z79" s="295"/>
      <c r="AA79" s="295"/>
      <c r="AB79" s="295"/>
      <c r="AC79" s="295"/>
      <c r="AD79" s="295"/>
      <c r="AE79" s="295"/>
    </row>
    <row r="80" spans="1:31" s="295" customFormat="1" ht="20.25" customHeight="1">
      <c r="A80" s="133">
        <v>4</v>
      </c>
      <c r="B80" s="317" t="s">
        <v>473</v>
      </c>
      <c r="C80" s="318"/>
      <c r="D80" s="318"/>
      <c r="E80" s="319"/>
      <c r="F80" s="134"/>
      <c r="G80" s="135"/>
      <c r="H80" s="136"/>
      <c r="I80" s="116"/>
      <c r="J80" s="116"/>
      <c r="K80" s="137"/>
      <c r="L80" s="137"/>
      <c r="M80" s="136"/>
      <c r="N80" s="138"/>
      <c r="O80" s="137"/>
      <c r="P80" s="117"/>
      <c r="Q80" s="138"/>
      <c r="R80" s="138"/>
      <c r="S80" s="117"/>
      <c r="T80" s="134"/>
      <c r="U80" s="182"/>
      <c r="V80" s="134"/>
    </row>
    <row r="81" spans="1:22" s="296" customFormat="1" ht="93" customHeight="1">
      <c r="A81" s="115" t="s">
        <v>474</v>
      </c>
      <c r="B81" s="115" t="s">
        <v>475</v>
      </c>
      <c r="C81" s="115" t="s">
        <v>476</v>
      </c>
      <c r="D81" s="115" t="s">
        <v>477</v>
      </c>
      <c r="E81" s="115" t="s">
        <v>478</v>
      </c>
      <c r="F81" s="115" t="s">
        <v>479</v>
      </c>
      <c r="G81" s="117">
        <f>M81+P81+S81</f>
        <v>8000000</v>
      </c>
      <c r="H81" s="116">
        <v>0</v>
      </c>
      <c r="I81" s="116">
        <v>0</v>
      </c>
      <c r="J81" s="116">
        <v>0</v>
      </c>
      <c r="K81" s="118" t="s">
        <v>412</v>
      </c>
      <c r="L81" s="184"/>
      <c r="M81" s="117">
        <v>4000000</v>
      </c>
      <c r="N81" s="119"/>
      <c r="O81" s="118">
        <v>11</v>
      </c>
      <c r="P81" s="117">
        <v>4000000</v>
      </c>
      <c r="Q81" s="119"/>
      <c r="R81" s="119"/>
      <c r="S81" s="116">
        <v>0</v>
      </c>
      <c r="T81" s="115" t="s">
        <v>480</v>
      </c>
      <c r="U81" s="115"/>
      <c r="V81" s="119"/>
    </row>
    <row r="82" spans="1:22" s="120" customFormat="1" ht="106.5" customHeight="1">
      <c r="A82" s="119" t="s">
        <v>481</v>
      </c>
      <c r="B82" s="115" t="s">
        <v>482</v>
      </c>
      <c r="C82" s="115" t="s">
        <v>359</v>
      </c>
      <c r="D82" s="115" t="s">
        <v>483</v>
      </c>
      <c r="E82" s="165" t="s">
        <v>484</v>
      </c>
      <c r="F82" s="115" t="s">
        <v>485</v>
      </c>
      <c r="G82" s="117">
        <v>25000000</v>
      </c>
      <c r="H82" s="117">
        <v>0</v>
      </c>
      <c r="I82" s="116">
        <v>0</v>
      </c>
      <c r="J82" s="116">
        <v>0</v>
      </c>
      <c r="K82" s="118" t="s">
        <v>407</v>
      </c>
      <c r="L82" s="118"/>
      <c r="M82" s="117">
        <v>3250000</v>
      </c>
      <c r="N82" s="118"/>
      <c r="O82" s="118"/>
      <c r="P82" s="117">
        <v>4000000</v>
      </c>
      <c r="Q82" s="118"/>
      <c r="R82" s="118"/>
      <c r="S82" s="117">
        <v>7500000</v>
      </c>
      <c r="T82" s="115" t="s">
        <v>486</v>
      </c>
      <c r="U82" s="115"/>
      <c r="V82" s="119"/>
    </row>
    <row r="83" spans="1:22" s="120" customFormat="1" ht="80.25" customHeight="1">
      <c r="A83" s="140" t="s">
        <v>487</v>
      </c>
      <c r="B83" s="140" t="s">
        <v>488</v>
      </c>
      <c r="C83" s="140" t="s">
        <v>489</v>
      </c>
      <c r="D83" s="140" t="s">
        <v>490</v>
      </c>
      <c r="E83" s="140" t="s">
        <v>491</v>
      </c>
      <c r="F83" s="140" t="s">
        <v>492</v>
      </c>
      <c r="G83" s="117">
        <v>665000</v>
      </c>
      <c r="H83" s="117">
        <v>35000</v>
      </c>
      <c r="I83" s="117">
        <v>0</v>
      </c>
      <c r="J83" s="117">
        <v>0</v>
      </c>
      <c r="K83" s="117"/>
      <c r="L83" s="116"/>
      <c r="M83" s="116">
        <v>0</v>
      </c>
      <c r="N83" s="118" t="s">
        <v>407</v>
      </c>
      <c r="O83" s="118"/>
      <c r="P83" s="117">
        <v>350000</v>
      </c>
      <c r="Q83" s="116"/>
      <c r="R83" s="118" t="s">
        <v>408</v>
      </c>
      <c r="S83" s="117">
        <v>350000</v>
      </c>
      <c r="T83" s="115" t="s">
        <v>387</v>
      </c>
      <c r="U83" s="119"/>
      <c r="V83" s="119"/>
    </row>
    <row r="84" spans="1:22" s="120" customFormat="1" ht="95.25" customHeight="1">
      <c r="A84" s="140" t="s">
        <v>493</v>
      </c>
      <c r="B84" s="169" t="s">
        <v>315</v>
      </c>
      <c r="C84" s="169" t="s">
        <v>316</v>
      </c>
      <c r="D84" s="115" t="s">
        <v>494</v>
      </c>
      <c r="E84" s="165" t="s">
        <v>495</v>
      </c>
      <c r="F84" s="115" t="s">
        <v>496</v>
      </c>
      <c r="G84" s="142">
        <v>5000000</v>
      </c>
      <c r="H84" s="140">
        <v>0</v>
      </c>
      <c r="I84" s="140">
        <v>0</v>
      </c>
      <c r="J84" s="140">
        <v>0</v>
      </c>
      <c r="K84" s="118" t="s">
        <v>412</v>
      </c>
      <c r="L84" s="140"/>
      <c r="M84" s="142">
        <v>500000</v>
      </c>
      <c r="N84" s="140"/>
      <c r="O84" s="140"/>
      <c r="P84" s="142">
        <v>500000</v>
      </c>
      <c r="Q84" s="140"/>
      <c r="R84" s="140"/>
      <c r="S84" s="142">
        <v>1500000</v>
      </c>
      <c r="T84" s="115" t="s">
        <v>471</v>
      </c>
      <c r="U84" s="115"/>
      <c r="V84" s="119"/>
    </row>
    <row r="85" spans="1:22" s="120" customFormat="1" ht="95.25" customHeight="1">
      <c r="A85" s="140" t="s">
        <v>497</v>
      </c>
      <c r="B85" s="115" t="s">
        <v>80</v>
      </c>
      <c r="C85" s="169" t="s">
        <v>316</v>
      </c>
      <c r="D85" s="115" t="s">
        <v>498</v>
      </c>
      <c r="E85" s="165" t="s">
        <v>499</v>
      </c>
      <c r="F85" s="115" t="s">
        <v>500</v>
      </c>
      <c r="G85" s="142">
        <v>285000</v>
      </c>
      <c r="H85" s="142">
        <v>15000</v>
      </c>
      <c r="I85" s="140">
        <v>0</v>
      </c>
      <c r="J85" s="140">
        <v>0</v>
      </c>
      <c r="K85" s="140"/>
      <c r="L85" s="140"/>
      <c r="M85" s="140">
        <v>0</v>
      </c>
      <c r="N85" s="118" t="s">
        <v>414</v>
      </c>
      <c r="O85" s="118" t="s">
        <v>421</v>
      </c>
      <c r="P85" s="142">
        <v>300000</v>
      </c>
      <c r="Q85" s="140"/>
      <c r="R85" s="140"/>
      <c r="S85" s="140">
        <v>0</v>
      </c>
      <c r="T85" s="115" t="s">
        <v>471</v>
      </c>
      <c r="U85" s="115">
        <v>0</v>
      </c>
      <c r="V85" s="119"/>
    </row>
    <row r="86" spans="1:22" s="120" customFormat="1" ht="124.5" customHeight="1">
      <c r="A86" s="140" t="s">
        <v>501</v>
      </c>
      <c r="B86" s="169" t="s">
        <v>315</v>
      </c>
      <c r="C86" s="115" t="s">
        <v>502</v>
      </c>
      <c r="D86" s="115" t="s">
        <v>503</v>
      </c>
      <c r="E86" s="165" t="s">
        <v>504</v>
      </c>
      <c r="F86" s="115" t="s">
        <v>505</v>
      </c>
      <c r="G86" s="142">
        <v>2000000</v>
      </c>
      <c r="H86" s="142">
        <v>0</v>
      </c>
      <c r="I86" s="140">
        <v>0</v>
      </c>
      <c r="J86" s="140">
        <v>0</v>
      </c>
      <c r="K86" s="140"/>
      <c r="L86" s="140"/>
      <c r="M86" s="140">
        <v>0</v>
      </c>
      <c r="N86" s="140"/>
      <c r="O86" s="140"/>
      <c r="P86" s="140">
        <v>0</v>
      </c>
      <c r="Q86" s="118" t="s">
        <v>414</v>
      </c>
      <c r="R86" s="140"/>
      <c r="S86" s="142">
        <v>1000000</v>
      </c>
      <c r="T86" s="115" t="s">
        <v>387</v>
      </c>
      <c r="U86" s="115"/>
      <c r="V86" s="119"/>
    </row>
    <row r="87" spans="1:22" s="120" customFormat="1" ht="153.75" customHeight="1">
      <c r="A87" s="141" t="s">
        <v>506</v>
      </c>
      <c r="B87" s="115" t="s">
        <v>427</v>
      </c>
      <c r="C87" s="115" t="s">
        <v>359</v>
      </c>
      <c r="D87" s="115" t="s">
        <v>507</v>
      </c>
      <c r="E87" s="165" t="s">
        <v>508</v>
      </c>
      <c r="F87" s="115" t="s">
        <v>509</v>
      </c>
      <c r="G87" s="117">
        <v>3800000</v>
      </c>
      <c r="H87" s="117">
        <v>200000</v>
      </c>
      <c r="I87" s="116">
        <v>0</v>
      </c>
      <c r="J87" s="116">
        <v>0</v>
      </c>
      <c r="K87" s="118"/>
      <c r="L87" s="118"/>
      <c r="M87" s="117">
        <v>0</v>
      </c>
      <c r="N87" s="118" t="s">
        <v>412</v>
      </c>
      <c r="O87" s="118"/>
      <c r="P87" s="117">
        <v>1000000</v>
      </c>
      <c r="Q87" s="118"/>
      <c r="R87" s="118"/>
      <c r="S87" s="117">
        <v>1500000</v>
      </c>
      <c r="T87" s="115" t="s">
        <v>387</v>
      </c>
      <c r="U87" s="115" t="s">
        <v>426</v>
      </c>
      <c r="V87" s="119"/>
    </row>
    <row r="88" spans="1:22" s="120" customFormat="1" ht="124.5" customHeight="1">
      <c r="A88" s="140" t="s">
        <v>510</v>
      </c>
      <c r="B88" s="115" t="s">
        <v>80</v>
      </c>
      <c r="C88" s="115" t="s">
        <v>502</v>
      </c>
      <c r="D88" s="115" t="s">
        <v>511</v>
      </c>
      <c r="E88" s="165" t="s">
        <v>512</v>
      </c>
      <c r="F88" s="115" t="s">
        <v>444</v>
      </c>
      <c r="G88" s="142">
        <v>475000</v>
      </c>
      <c r="H88" s="142">
        <v>25000</v>
      </c>
      <c r="I88" s="140">
        <v>0</v>
      </c>
      <c r="J88" s="140">
        <v>0</v>
      </c>
      <c r="K88" s="140"/>
      <c r="L88" s="140"/>
      <c r="M88" s="140">
        <v>0</v>
      </c>
      <c r="N88" s="140"/>
      <c r="O88" s="140"/>
      <c r="P88" s="140">
        <v>0</v>
      </c>
      <c r="Q88" s="118" t="s">
        <v>412</v>
      </c>
      <c r="R88" s="140">
        <v>9</v>
      </c>
      <c r="S88" s="142">
        <v>500000</v>
      </c>
      <c r="T88" s="115" t="s">
        <v>83</v>
      </c>
      <c r="U88" s="115"/>
      <c r="V88" s="119"/>
    </row>
    <row r="89" spans="1:22" s="120" customFormat="1" ht="85.5" customHeight="1">
      <c r="A89" s="114" t="s">
        <v>513</v>
      </c>
      <c r="B89" s="115" t="s">
        <v>514</v>
      </c>
      <c r="C89" s="115" t="s">
        <v>515</v>
      </c>
      <c r="D89" s="115" t="s">
        <v>516</v>
      </c>
      <c r="E89" s="165" t="s">
        <v>517</v>
      </c>
      <c r="F89" s="115" t="s">
        <v>518</v>
      </c>
      <c r="G89" s="117">
        <f>M89+P89+S89</f>
        <v>1500000</v>
      </c>
      <c r="H89" s="116">
        <v>0</v>
      </c>
      <c r="I89" s="116">
        <v>0</v>
      </c>
      <c r="J89" s="116">
        <v>0</v>
      </c>
      <c r="K89" s="118" t="s">
        <v>412</v>
      </c>
      <c r="L89" s="118"/>
      <c r="M89" s="117">
        <v>750000</v>
      </c>
      <c r="N89" s="118"/>
      <c r="O89" s="118" t="s">
        <v>408</v>
      </c>
      <c r="P89" s="117">
        <v>750000</v>
      </c>
      <c r="Q89" s="119"/>
      <c r="R89" s="119"/>
      <c r="S89" s="116">
        <v>0</v>
      </c>
      <c r="T89" s="115" t="s">
        <v>519</v>
      </c>
      <c r="U89" s="115" t="s">
        <v>520</v>
      </c>
      <c r="V89" s="119"/>
    </row>
    <row r="90" spans="1:22" s="120" customFormat="1" ht="92.25" customHeight="1">
      <c r="A90" s="114" t="s">
        <v>521</v>
      </c>
      <c r="B90" s="115" t="s">
        <v>21</v>
      </c>
      <c r="C90" s="115" t="s">
        <v>522</v>
      </c>
      <c r="D90" s="115" t="s">
        <v>523</v>
      </c>
      <c r="E90" s="115" t="s">
        <v>524</v>
      </c>
      <c r="F90" s="115" t="s">
        <v>525</v>
      </c>
      <c r="G90" s="117">
        <f>P90-H90</f>
        <v>712500</v>
      </c>
      <c r="H90" s="117">
        <f>P90*5%</f>
        <v>37500</v>
      </c>
      <c r="I90" s="140">
        <v>0</v>
      </c>
      <c r="J90" s="140">
        <v>0</v>
      </c>
      <c r="K90" s="118"/>
      <c r="L90" s="141"/>
      <c r="M90" s="142">
        <v>0</v>
      </c>
      <c r="N90" s="118" t="s">
        <v>412</v>
      </c>
      <c r="O90" s="118" t="s">
        <v>408</v>
      </c>
      <c r="P90" s="117">
        <v>750000</v>
      </c>
      <c r="Q90" s="118"/>
      <c r="R90" s="118"/>
      <c r="S90" s="143" t="s">
        <v>416</v>
      </c>
      <c r="T90" s="115" t="s">
        <v>387</v>
      </c>
      <c r="U90" s="119"/>
      <c r="V90" s="165"/>
    </row>
    <row r="91" spans="1:22" s="120" customFormat="1" ht="92.25" customHeight="1">
      <c r="A91" s="114"/>
      <c r="B91" s="97" t="s">
        <v>354</v>
      </c>
      <c r="C91" s="97" t="s">
        <v>673</v>
      </c>
      <c r="D91" s="95" t="s">
        <v>672</v>
      </c>
      <c r="E91" s="98" t="s">
        <v>674</v>
      </c>
      <c r="F91" s="98" t="s">
        <v>670</v>
      </c>
      <c r="G91" s="103">
        <f t="shared" ref="G91:G92" si="2">M91+P91+S91</f>
        <v>500000</v>
      </c>
      <c r="H91" s="6"/>
      <c r="I91" s="6"/>
      <c r="J91" s="6"/>
      <c r="K91" s="100"/>
      <c r="L91" s="100"/>
      <c r="M91" s="104"/>
      <c r="N91" s="100"/>
      <c r="O91" s="100"/>
      <c r="P91" s="102">
        <v>500000</v>
      </c>
      <c r="Q91" s="7"/>
      <c r="R91" s="7"/>
      <c r="S91" s="5"/>
      <c r="T91" s="115"/>
      <c r="U91" s="119"/>
      <c r="V91" s="165"/>
    </row>
    <row r="92" spans="1:22" s="120" customFormat="1" ht="92.25" customHeight="1">
      <c r="A92" s="115">
        <v>2</v>
      </c>
      <c r="B92" s="115"/>
      <c r="C92" s="115"/>
      <c r="D92" s="115" t="s">
        <v>721</v>
      </c>
      <c r="E92" s="115" t="s">
        <v>723</v>
      </c>
      <c r="F92" s="98" t="s">
        <v>670</v>
      </c>
      <c r="G92" s="103">
        <f t="shared" si="2"/>
        <v>608000</v>
      </c>
      <c r="H92" s="140"/>
      <c r="I92" s="140"/>
      <c r="J92" s="118"/>
      <c r="K92" s="141"/>
      <c r="L92" s="142"/>
      <c r="M92" s="118"/>
      <c r="N92" s="118"/>
      <c r="O92" s="117"/>
      <c r="P92" s="102" t="s">
        <v>725</v>
      </c>
      <c r="Q92" s="118"/>
      <c r="R92" s="143"/>
      <c r="S92" s="118"/>
      <c r="T92" s="115"/>
      <c r="U92" s="119"/>
      <c r="V92" s="165"/>
    </row>
    <row r="93" spans="1:22" s="120" customFormat="1" ht="120.75" customHeight="1">
      <c r="A93" s="115" t="s">
        <v>493</v>
      </c>
      <c r="B93" s="115" t="s">
        <v>82</v>
      </c>
      <c r="C93" s="115" t="s">
        <v>526</v>
      </c>
      <c r="D93" s="115" t="s">
        <v>527</v>
      </c>
      <c r="E93" s="165" t="s">
        <v>528</v>
      </c>
      <c r="F93" s="115" t="s">
        <v>529</v>
      </c>
      <c r="G93" s="142">
        <f>M93-H93</f>
        <v>475000</v>
      </c>
      <c r="H93" s="142">
        <v>25000</v>
      </c>
      <c r="I93" s="142">
        <v>0</v>
      </c>
      <c r="J93" s="142">
        <v>0</v>
      </c>
      <c r="K93" s="118" t="s">
        <v>407</v>
      </c>
      <c r="L93" s="118" t="s">
        <v>413</v>
      </c>
      <c r="M93" s="142">
        <v>500000</v>
      </c>
      <c r="N93" s="185"/>
      <c r="O93" s="185"/>
      <c r="P93" s="117">
        <v>0</v>
      </c>
      <c r="Q93" s="186"/>
      <c r="R93" s="186"/>
      <c r="S93" s="117">
        <v>0</v>
      </c>
      <c r="T93" s="115" t="s">
        <v>387</v>
      </c>
      <c r="U93" s="119"/>
      <c r="V93" s="119"/>
    </row>
    <row r="94" spans="1:22" s="297" customFormat="1">
      <c r="A94" s="119" t="s">
        <v>501</v>
      </c>
      <c r="B94" s="187" t="s">
        <v>530</v>
      </c>
      <c r="C94" s="188"/>
      <c r="D94" s="189"/>
      <c r="E94" s="189"/>
      <c r="F94" s="189"/>
      <c r="G94" s="190">
        <f>SUM(G81:G93)</f>
        <v>49020500</v>
      </c>
      <c r="H94" s="191">
        <f>SUM(H81:H93)</f>
        <v>337500</v>
      </c>
      <c r="I94" s="119">
        <v>0</v>
      </c>
      <c r="J94" s="119">
        <v>0</v>
      </c>
      <c r="K94" s="189"/>
      <c r="L94" s="189"/>
      <c r="M94" s="191">
        <f>SUM(M81:M93)</f>
        <v>9000000</v>
      </c>
      <c r="N94" s="192"/>
      <c r="O94" s="192"/>
      <c r="P94" s="191">
        <f>SUM(P81:P93)</f>
        <v>12150000</v>
      </c>
      <c r="Q94" s="192"/>
      <c r="R94" s="192"/>
      <c r="S94" s="191">
        <f>SUM(S81:S93)</f>
        <v>12350000</v>
      </c>
      <c r="T94" s="193"/>
      <c r="U94" s="192"/>
      <c r="V94" s="192"/>
    </row>
    <row r="95" spans="1:22" s="297" customFormat="1">
      <c r="A95" s="119"/>
      <c r="B95" s="350" t="s">
        <v>531</v>
      </c>
      <c r="C95" s="350"/>
      <c r="D95" s="350"/>
      <c r="E95" s="350"/>
      <c r="F95" s="350"/>
      <c r="G95" s="190">
        <f>G94+G52+G47</f>
        <v>92249000</v>
      </c>
      <c r="H95" s="191">
        <f>H94+H52+H47</f>
        <v>1442838.6</v>
      </c>
      <c r="I95" s="119"/>
      <c r="J95" s="119"/>
      <c r="K95" s="189"/>
      <c r="L95" s="189"/>
      <c r="M95" s="191">
        <f>M94+M52+M47</f>
        <v>12165398</v>
      </c>
      <c r="N95" s="192"/>
      <c r="O95" s="192"/>
      <c r="P95" s="191">
        <f>P94+P52+P47</f>
        <v>20613602</v>
      </c>
      <c r="Q95" s="192"/>
      <c r="R95" s="192"/>
      <c r="S95" s="191">
        <f>S94+S52+S47</f>
        <v>41274500</v>
      </c>
      <c r="T95" s="193"/>
      <c r="U95" s="192"/>
      <c r="V95" s="192"/>
    </row>
    <row r="96" spans="1:22" ht="24.75" customHeight="1">
      <c r="A96" s="115" t="s">
        <v>532</v>
      </c>
      <c r="B96" s="194" t="s">
        <v>40</v>
      </c>
      <c r="C96" s="119"/>
      <c r="D96" s="195"/>
      <c r="E96" s="195"/>
      <c r="F96" s="195"/>
      <c r="G96" s="196">
        <f>G95+H95</f>
        <v>93691838.599999994</v>
      </c>
      <c r="H96" s="196"/>
      <c r="I96" s="195"/>
      <c r="J96" s="195"/>
      <c r="K96" s="195"/>
      <c r="L96" s="195"/>
      <c r="M96" s="195"/>
      <c r="N96" s="195"/>
      <c r="O96" s="195"/>
      <c r="P96" s="195"/>
      <c r="Q96" s="195"/>
      <c r="R96" s="195"/>
      <c r="S96" s="195"/>
      <c r="T96" s="195"/>
      <c r="U96" s="195"/>
      <c r="V96" s="195"/>
    </row>
    <row r="97" spans="1:22" ht="24" customHeight="1">
      <c r="A97" s="298" t="s">
        <v>533</v>
      </c>
      <c r="B97" s="299" t="s">
        <v>531</v>
      </c>
      <c r="C97" s="300">
        <f>G96+H96</f>
        <v>93691838.599999994</v>
      </c>
      <c r="D97" s="120"/>
      <c r="E97" s="120"/>
      <c r="F97" s="120"/>
      <c r="G97" s="301"/>
      <c r="H97" s="120"/>
      <c r="I97" s="120"/>
      <c r="J97" s="120"/>
      <c r="K97" s="120"/>
      <c r="L97" s="120"/>
      <c r="M97" s="120"/>
      <c r="N97" s="120"/>
      <c r="O97" s="120"/>
      <c r="P97" s="120"/>
      <c r="Q97" s="120"/>
      <c r="R97" s="120"/>
      <c r="S97" s="120"/>
      <c r="T97" s="120"/>
      <c r="U97" s="120"/>
      <c r="V97" s="120"/>
    </row>
    <row r="98" spans="1:22">
      <c r="F98" s="284"/>
      <c r="M98" s="284"/>
      <c r="P98" s="284"/>
      <c r="S98" s="284"/>
    </row>
    <row r="99" spans="1:22">
      <c r="F99" s="284"/>
      <c r="M99" s="284"/>
      <c r="P99" s="284"/>
      <c r="S99" s="284"/>
    </row>
    <row r="100" spans="1:22">
      <c r="F100" s="284"/>
      <c r="M100" s="284"/>
      <c r="P100" s="284"/>
      <c r="S100" s="284"/>
    </row>
    <row r="101" spans="1:22">
      <c r="F101" s="284"/>
      <c r="M101" s="284"/>
      <c r="P101" s="284"/>
      <c r="S101" s="284"/>
    </row>
    <row r="102" spans="1:22">
      <c r="F102" s="284"/>
      <c r="M102" s="284"/>
      <c r="P102" s="284"/>
      <c r="S102" s="284"/>
    </row>
    <row r="103" spans="1:22">
      <c r="F103" s="284"/>
      <c r="M103" s="284"/>
      <c r="P103" s="284"/>
      <c r="S103" s="284"/>
    </row>
    <row r="104" spans="1:22">
      <c r="F104" s="284"/>
      <c r="M104" s="284"/>
      <c r="P104" s="284"/>
      <c r="S104" s="284"/>
    </row>
    <row r="105" spans="1:22">
      <c r="F105" s="284"/>
      <c r="M105" s="284"/>
      <c r="P105" s="284"/>
      <c r="S105" s="284"/>
    </row>
    <row r="106" spans="1:22">
      <c r="F106" s="284"/>
      <c r="M106" s="284"/>
      <c r="P106" s="284"/>
      <c r="S106" s="284"/>
    </row>
    <row r="107" spans="1:22">
      <c r="F107" s="284"/>
      <c r="M107" s="284"/>
      <c r="P107" s="284"/>
      <c r="S107" s="284"/>
    </row>
    <row r="108" spans="1:22">
      <c r="F108" s="284"/>
      <c r="M108" s="284"/>
      <c r="P108" s="284"/>
      <c r="S108" s="284"/>
    </row>
    <row r="109" spans="1:22">
      <c r="F109" s="284"/>
      <c r="M109" s="284"/>
      <c r="P109" s="284"/>
      <c r="S109" s="284"/>
    </row>
    <row r="110" spans="1:22">
      <c r="F110" s="284"/>
      <c r="M110" s="284"/>
      <c r="P110" s="284"/>
      <c r="S110" s="284"/>
    </row>
    <row r="111" spans="1:22">
      <c r="F111" s="284"/>
      <c r="M111" s="284"/>
      <c r="P111" s="284"/>
      <c r="S111" s="284"/>
    </row>
    <row r="112" spans="1:22">
      <c r="F112" s="284"/>
      <c r="M112" s="284"/>
      <c r="P112" s="284"/>
      <c r="S112" s="284"/>
    </row>
    <row r="113" spans="6:19">
      <c r="F113" s="284"/>
      <c r="M113" s="284"/>
      <c r="P113" s="284"/>
      <c r="S113" s="284"/>
    </row>
    <row r="114" spans="6:19">
      <c r="F114" s="284"/>
      <c r="M114" s="284"/>
      <c r="P114" s="284"/>
      <c r="S114" s="284"/>
    </row>
    <row r="115" spans="6:19">
      <c r="F115" s="284"/>
      <c r="M115" s="284"/>
      <c r="P115" s="284"/>
      <c r="S115" s="284"/>
    </row>
    <row r="116" spans="6:19">
      <c r="F116" s="284"/>
      <c r="M116" s="284"/>
      <c r="P116" s="284"/>
      <c r="S116" s="284"/>
    </row>
    <row r="117" spans="6:19">
      <c r="F117" s="284"/>
      <c r="M117" s="284"/>
      <c r="P117" s="284"/>
      <c r="S117" s="284"/>
    </row>
    <row r="118" spans="6:19">
      <c r="F118" s="284"/>
      <c r="M118" s="284"/>
      <c r="P118" s="284"/>
      <c r="S118" s="284"/>
    </row>
    <row r="119" spans="6:19">
      <c r="F119" s="284"/>
      <c r="M119" s="284"/>
      <c r="P119" s="284"/>
      <c r="S119" s="284"/>
    </row>
    <row r="120" spans="6:19">
      <c r="F120" s="284"/>
      <c r="M120" s="284"/>
      <c r="P120" s="284"/>
      <c r="S120" s="284"/>
    </row>
    <row r="121" spans="6:19">
      <c r="F121" s="284"/>
      <c r="M121" s="284"/>
      <c r="P121" s="284"/>
      <c r="S121" s="284"/>
    </row>
    <row r="122" spans="6:19">
      <c r="F122" s="284"/>
      <c r="M122" s="284"/>
      <c r="P122" s="284"/>
      <c r="S122" s="284"/>
    </row>
    <row r="123" spans="6:19">
      <c r="F123" s="284"/>
      <c r="M123" s="284"/>
      <c r="P123" s="284"/>
      <c r="S123" s="284"/>
    </row>
    <row r="124" spans="6:19">
      <c r="F124" s="284"/>
      <c r="M124" s="284"/>
      <c r="P124" s="284"/>
      <c r="S124" s="284"/>
    </row>
    <row r="125" spans="6:19">
      <c r="F125" s="284"/>
      <c r="M125" s="284"/>
      <c r="P125" s="284"/>
      <c r="S125" s="284"/>
    </row>
    <row r="126" spans="6:19">
      <c r="F126" s="284"/>
      <c r="M126" s="284"/>
      <c r="P126" s="284"/>
      <c r="S126" s="284"/>
    </row>
    <row r="127" spans="6:19">
      <c r="F127" s="284"/>
      <c r="M127" s="284"/>
      <c r="P127" s="284"/>
      <c r="S127" s="284"/>
    </row>
    <row r="128" spans="6:19">
      <c r="F128" s="284"/>
      <c r="M128" s="284"/>
      <c r="P128" s="284"/>
      <c r="S128" s="284"/>
    </row>
    <row r="129" spans="6:19">
      <c r="F129" s="284"/>
      <c r="M129" s="284"/>
      <c r="P129" s="284"/>
      <c r="S129" s="284"/>
    </row>
    <row r="130" spans="6:19">
      <c r="F130" s="284"/>
      <c r="M130" s="284"/>
      <c r="P130" s="284"/>
      <c r="S130" s="284"/>
    </row>
    <row r="131" spans="6:19">
      <c r="F131" s="284"/>
      <c r="M131" s="284"/>
      <c r="P131" s="284"/>
      <c r="S131" s="284"/>
    </row>
    <row r="132" spans="6:19">
      <c r="F132" s="284"/>
      <c r="M132" s="284"/>
      <c r="P132" s="284"/>
      <c r="S132" s="284"/>
    </row>
    <row r="133" spans="6:19">
      <c r="F133" s="284"/>
      <c r="M133" s="284"/>
      <c r="P133" s="284"/>
      <c r="S133" s="284"/>
    </row>
    <row r="134" spans="6:19">
      <c r="F134" s="284"/>
      <c r="M134" s="284"/>
      <c r="P134" s="284"/>
      <c r="S134" s="284"/>
    </row>
    <row r="135" spans="6:19">
      <c r="F135" s="284"/>
      <c r="M135" s="284"/>
      <c r="P135" s="284"/>
      <c r="S135" s="284"/>
    </row>
    <row r="136" spans="6:19">
      <c r="F136" s="284"/>
      <c r="M136" s="284"/>
      <c r="P136" s="284"/>
      <c r="S136" s="284"/>
    </row>
    <row r="137" spans="6:19">
      <c r="F137" s="284"/>
      <c r="M137" s="284"/>
      <c r="P137" s="284"/>
      <c r="S137" s="284"/>
    </row>
    <row r="138" spans="6:19">
      <c r="F138" s="284"/>
      <c r="M138" s="284"/>
      <c r="P138" s="284"/>
      <c r="S138" s="284"/>
    </row>
    <row r="139" spans="6:19">
      <c r="F139" s="284"/>
      <c r="M139" s="284"/>
      <c r="P139" s="284"/>
      <c r="S139" s="284"/>
    </row>
    <row r="140" spans="6:19">
      <c r="F140" s="284"/>
      <c r="M140" s="284"/>
      <c r="P140" s="284"/>
      <c r="S140" s="284"/>
    </row>
    <row r="141" spans="6:19">
      <c r="F141" s="284"/>
      <c r="M141" s="284"/>
      <c r="P141" s="284"/>
      <c r="S141" s="284"/>
    </row>
    <row r="142" spans="6:19">
      <c r="F142" s="284"/>
      <c r="M142" s="284"/>
      <c r="P142" s="284"/>
      <c r="S142" s="284"/>
    </row>
    <row r="143" spans="6:19">
      <c r="F143" s="284"/>
      <c r="M143" s="284"/>
      <c r="P143" s="284"/>
      <c r="S143" s="284"/>
    </row>
    <row r="144" spans="6:19">
      <c r="F144" s="284"/>
      <c r="M144" s="284"/>
      <c r="P144" s="284"/>
      <c r="S144" s="284"/>
    </row>
    <row r="145" spans="6:19">
      <c r="F145" s="284"/>
      <c r="M145" s="284"/>
      <c r="P145" s="284"/>
      <c r="S145" s="284"/>
    </row>
    <row r="146" spans="6:19">
      <c r="F146" s="284"/>
      <c r="M146" s="284"/>
      <c r="P146" s="284"/>
      <c r="S146" s="284"/>
    </row>
    <row r="147" spans="6:19">
      <c r="F147" s="284"/>
      <c r="M147" s="284"/>
      <c r="P147" s="284"/>
      <c r="S147" s="284"/>
    </row>
    <row r="148" spans="6:19">
      <c r="F148" s="284"/>
      <c r="M148" s="284"/>
      <c r="P148" s="284"/>
      <c r="S148" s="284"/>
    </row>
    <row r="149" spans="6:19">
      <c r="F149" s="284"/>
      <c r="M149" s="284"/>
      <c r="P149" s="284"/>
      <c r="S149" s="284"/>
    </row>
    <row r="150" spans="6:19">
      <c r="F150" s="284"/>
      <c r="M150" s="284"/>
      <c r="P150" s="284"/>
      <c r="S150" s="284"/>
    </row>
    <row r="151" spans="6:19">
      <c r="F151" s="284"/>
      <c r="M151" s="284"/>
      <c r="P151" s="284"/>
      <c r="S151" s="284"/>
    </row>
    <row r="152" spans="6:19">
      <c r="F152" s="284"/>
      <c r="M152" s="284"/>
      <c r="P152" s="284"/>
      <c r="S152" s="284"/>
    </row>
    <row r="153" spans="6:19">
      <c r="F153" s="284"/>
      <c r="M153" s="284"/>
      <c r="P153" s="284"/>
      <c r="S153" s="284"/>
    </row>
    <row r="154" spans="6:19">
      <c r="F154" s="284"/>
      <c r="M154" s="284"/>
      <c r="P154" s="284"/>
      <c r="S154" s="284"/>
    </row>
    <row r="155" spans="6:19">
      <c r="F155" s="284"/>
      <c r="M155" s="284"/>
      <c r="P155" s="284"/>
      <c r="S155" s="284"/>
    </row>
    <row r="156" spans="6:19">
      <c r="F156" s="284"/>
      <c r="M156" s="284"/>
      <c r="P156" s="284"/>
      <c r="S156" s="284"/>
    </row>
    <row r="157" spans="6:19">
      <c r="F157" s="284"/>
      <c r="M157" s="284"/>
      <c r="P157" s="284"/>
      <c r="S157" s="284"/>
    </row>
    <row r="158" spans="6:19">
      <c r="F158" s="284"/>
      <c r="M158" s="284"/>
      <c r="P158" s="284"/>
      <c r="S158" s="284"/>
    </row>
    <row r="159" spans="6:19">
      <c r="F159" s="284"/>
      <c r="M159" s="284"/>
      <c r="P159" s="284"/>
      <c r="S159" s="284"/>
    </row>
    <row r="160" spans="6:19">
      <c r="F160" s="284"/>
      <c r="M160" s="284"/>
      <c r="P160" s="284"/>
      <c r="S160" s="284"/>
    </row>
    <row r="161" spans="6:19">
      <c r="F161" s="284"/>
      <c r="M161" s="284"/>
      <c r="P161" s="284"/>
      <c r="S161" s="284"/>
    </row>
    <row r="162" spans="6:19">
      <c r="F162" s="284"/>
      <c r="M162" s="284"/>
      <c r="P162" s="284"/>
      <c r="S162" s="284"/>
    </row>
    <row r="163" spans="6:19">
      <c r="F163" s="284"/>
      <c r="M163" s="284"/>
      <c r="P163" s="284"/>
      <c r="S163" s="284"/>
    </row>
    <row r="164" spans="6:19">
      <c r="F164" s="284"/>
      <c r="M164" s="284"/>
      <c r="P164" s="284"/>
      <c r="S164" s="284"/>
    </row>
    <row r="165" spans="6:19">
      <c r="F165" s="284"/>
      <c r="M165" s="284"/>
      <c r="P165" s="284"/>
      <c r="S165" s="284"/>
    </row>
    <row r="166" spans="6:19">
      <c r="F166" s="284"/>
      <c r="M166" s="284"/>
      <c r="P166" s="284"/>
      <c r="S166" s="284"/>
    </row>
    <row r="167" spans="6:19">
      <c r="F167" s="284"/>
      <c r="M167" s="284"/>
      <c r="P167" s="284"/>
      <c r="S167" s="284"/>
    </row>
    <row r="168" spans="6:19">
      <c r="F168" s="284"/>
      <c r="M168" s="284"/>
      <c r="P168" s="284"/>
      <c r="S168" s="284"/>
    </row>
    <row r="169" spans="6:19">
      <c r="F169" s="284"/>
      <c r="M169" s="284"/>
      <c r="P169" s="284"/>
      <c r="S169" s="284"/>
    </row>
    <row r="170" spans="6:19">
      <c r="F170" s="284"/>
      <c r="M170" s="284"/>
      <c r="P170" s="284"/>
      <c r="S170" s="284"/>
    </row>
    <row r="171" spans="6:19">
      <c r="F171" s="284"/>
      <c r="M171" s="284"/>
      <c r="P171" s="284"/>
      <c r="S171" s="284"/>
    </row>
    <row r="172" spans="6:19">
      <c r="F172" s="284"/>
      <c r="M172" s="284"/>
      <c r="P172" s="284"/>
      <c r="S172" s="284"/>
    </row>
    <row r="173" spans="6:19">
      <c r="F173" s="284"/>
      <c r="M173" s="284"/>
      <c r="P173" s="284"/>
      <c r="S173" s="284"/>
    </row>
    <row r="174" spans="6:19">
      <c r="F174" s="284"/>
      <c r="M174" s="284"/>
      <c r="P174" s="284"/>
      <c r="S174" s="284"/>
    </row>
    <row r="175" spans="6:19">
      <c r="F175" s="284"/>
      <c r="M175" s="284"/>
      <c r="P175" s="284"/>
      <c r="S175" s="284"/>
    </row>
    <row r="176" spans="6:19">
      <c r="F176" s="284"/>
      <c r="M176" s="284"/>
      <c r="P176" s="284"/>
      <c r="S176" s="284"/>
    </row>
    <row r="177" spans="6:19">
      <c r="F177" s="284"/>
      <c r="M177" s="284"/>
      <c r="P177" s="284"/>
      <c r="S177" s="284"/>
    </row>
    <row r="178" spans="6:19">
      <c r="F178" s="284"/>
      <c r="M178" s="284"/>
      <c r="P178" s="284"/>
      <c r="S178" s="284"/>
    </row>
    <row r="179" spans="6:19">
      <c r="F179" s="284"/>
      <c r="M179" s="284"/>
      <c r="P179" s="284"/>
      <c r="S179" s="284"/>
    </row>
    <row r="180" spans="6:19">
      <c r="F180" s="284"/>
      <c r="M180" s="284"/>
      <c r="P180" s="284"/>
      <c r="S180" s="284"/>
    </row>
    <row r="181" spans="6:19">
      <c r="F181" s="284"/>
      <c r="M181" s="284"/>
      <c r="P181" s="284"/>
      <c r="S181" s="284"/>
    </row>
    <row r="182" spans="6:19">
      <c r="F182" s="284"/>
      <c r="M182" s="284"/>
      <c r="P182" s="284"/>
      <c r="S182" s="284"/>
    </row>
    <row r="183" spans="6:19">
      <c r="F183" s="284"/>
      <c r="M183" s="284"/>
      <c r="P183" s="284"/>
      <c r="S183" s="284"/>
    </row>
    <row r="184" spans="6:19">
      <c r="F184" s="284"/>
      <c r="M184" s="284"/>
      <c r="P184" s="284"/>
      <c r="S184" s="284"/>
    </row>
    <row r="185" spans="6:19">
      <c r="F185" s="284"/>
      <c r="M185" s="284"/>
      <c r="P185" s="284"/>
      <c r="S185" s="284"/>
    </row>
    <row r="186" spans="6:19">
      <c r="F186" s="284"/>
      <c r="M186" s="284"/>
      <c r="P186" s="284"/>
      <c r="S186" s="284"/>
    </row>
    <row r="187" spans="6:19">
      <c r="F187" s="284"/>
      <c r="M187" s="284"/>
      <c r="P187" s="284"/>
      <c r="S187" s="284"/>
    </row>
    <row r="188" spans="6:19">
      <c r="F188" s="284"/>
      <c r="M188" s="284"/>
      <c r="P188" s="284"/>
      <c r="S188" s="284"/>
    </row>
    <row r="189" spans="6:19">
      <c r="F189" s="284"/>
      <c r="M189" s="284"/>
      <c r="P189" s="284"/>
      <c r="S189" s="284"/>
    </row>
    <row r="190" spans="6:19">
      <c r="F190" s="284"/>
      <c r="M190" s="284"/>
      <c r="P190" s="284"/>
      <c r="S190" s="284"/>
    </row>
    <row r="191" spans="6:19">
      <c r="F191" s="284"/>
      <c r="M191" s="284"/>
      <c r="P191" s="284"/>
      <c r="S191" s="284"/>
    </row>
    <row r="192" spans="6:19">
      <c r="F192" s="284"/>
      <c r="M192" s="284"/>
      <c r="P192" s="284"/>
      <c r="S192" s="284"/>
    </row>
    <row r="193" spans="6:19">
      <c r="F193" s="284"/>
      <c r="M193" s="284"/>
      <c r="P193" s="284"/>
      <c r="S193" s="284"/>
    </row>
    <row r="194" spans="6:19">
      <c r="F194" s="284"/>
      <c r="M194" s="284"/>
      <c r="P194" s="284"/>
      <c r="S194" s="284"/>
    </row>
    <row r="195" spans="6:19">
      <c r="F195" s="284"/>
      <c r="M195" s="284"/>
      <c r="P195" s="284"/>
      <c r="S195" s="284"/>
    </row>
    <row r="196" spans="6:19">
      <c r="F196" s="284"/>
      <c r="M196" s="284"/>
      <c r="P196" s="284"/>
      <c r="S196" s="284"/>
    </row>
    <row r="197" spans="6:19">
      <c r="F197" s="284"/>
      <c r="M197" s="284"/>
      <c r="P197" s="284"/>
      <c r="S197" s="284"/>
    </row>
    <row r="198" spans="6:19">
      <c r="F198" s="284"/>
      <c r="M198" s="284"/>
      <c r="P198" s="284"/>
      <c r="S198" s="284"/>
    </row>
    <row r="199" spans="6:19">
      <c r="F199" s="284"/>
      <c r="M199" s="284"/>
      <c r="P199" s="284"/>
      <c r="S199" s="284"/>
    </row>
    <row r="200" spans="6:19">
      <c r="F200" s="284"/>
      <c r="M200" s="284"/>
      <c r="P200" s="284"/>
      <c r="S200" s="284"/>
    </row>
    <row r="201" spans="6:19">
      <c r="F201" s="284"/>
      <c r="M201" s="284"/>
      <c r="P201" s="284"/>
      <c r="S201" s="284"/>
    </row>
    <row r="202" spans="6:19">
      <c r="F202" s="284"/>
      <c r="M202" s="284"/>
      <c r="P202" s="284"/>
      <c r="S202" s="284"/>
    </row>
    <row r="203" spans="6:19">
      <c r="F203" s="284"/>
      <c r="M203" s="284"/>
      <c r="P203" s="284"/>
      <c r="S203" s="284"/>
    </row>
    <row r="204" spans="6:19">
      <c r="F204" s="284"/>
      <c r="M204" s="284"/>
      <c r="P204" s="284"/>
      <c r="S204" s="284"/>
    </row>
    <row r="205" spans="6:19">
      <c r="F205" s="284"/>
      <c r="M205" s="284"/>
      <c r="P205" s="284"/>
      <c r="S205" s="284"/>
    </row>
    <row r="206" spans="6:19">
      <c r="F206" s="284"/>
      <c r="M206" s="284"/>
      <c r="P206" s="284"/>
      <c r="S206" s="284"/>
    </row>
    <row r="207" spans="6:19">
      <c r="F207" s="284"/>
      <c r="M207" s="284"/>
      <c r="P207" s="284"/>
      <c r="S207" s="284"/>
    </row>
    <row r="208" spans="6:19">
      <c r="F208" s="284"/>
      <c r="M208" s="284"/>
      <c r="P208" s="284"/>
      <c r="S208" s="284"/>
    </row>
    <row r="209" spans="6:19">
      <c r="F209" s="284"/>
      <c r="M209" s="284"/>
      <c r="P209" s="284"/>
      <c r="S209" s="284"/>
    </row>
    <row r="210" spans="6:19">
      <c r="F210" s="284"/>
      <c r="M210" s="284"/>
      <c r="P210" s="284"/>
      <c r="S210" s="284"/>
    </row>
    <row r="211" spans="6:19">
      <c r="F211" s="284"/>
      <c r="M211" s="284"/>
      <c r="P211" s="284"/>
      <c r="S211" s="284"/>
    </row>
    <row r="212" spans="6:19">
      <c r="F212" s="284"/>
      <c r="M212" s="284"/>
      <c r="P212" s="284"/>
      <c r="S212" s="284"/>
    </row>
    <row r="213" spans="6:19">
      <c r="F213" s="284"/>
      <c r="M213" s="284"/>
      <c r="P213" s="284"/>
      <c r="S213" s="284"/>
    </row>
    <row r="214" spans="6:19">
      <c r="F214" s="284"/>
      <c r="M214" s="284"/>
      <c r="P214" s="284"/>
      <c r="S214" s="284"/>
    </row>
    <row r="215" spans="6:19">
      <c r="F215" s="284"/>
      <c r="M215" s="284"/>
      <c r="P215" s="284"/>
      <c r="S215" s="284"/>
    </row>
    <row r="216" spans="6:19">
      <c r="F216" s="284"/>
      <c r="M216" s="284"/>
      <c r="P216" s="284"/>
      <c r="S216" s="284"/>
    </row>
    <row r="217" spans="6:19">
      <c r="F217" s="284"/>
      <c r="M217" s="284"/>
      <c r="P217" s="284"/>
      <c r="S217" s="284"/>
    </row>
    <row r="218" spans="6:19">
      <c r="F218" s="284"/>
      <c r="M218" s="284"/>
      <c r="P218" s="284"/>
      <c r="S218" s="284"/>
    </row>
    <row r="219" spans="6:19">
      <c r="F219" s="284"/>
      <c r="M219" s="284"/>
      <c r="P219" s="284"/>
      <c r="S219" s="284"/>
    </row>
    <row r="220" spans="6:19">
      <c r="F220" s="284"/>
      <c r="M220" s="284"/>
      <c r="P220" s="284"/>
      <c r="S220" s="284"/>
    </row>
    <row r="221" spans="6:19">
      <c r="F221" s="284"/>
      <c r="M221" s="284"/>
      <c r="P221" s="284"/>
      <c r="S221" s="284"/>
    </row>
    <row r="222" spans="6:19">
      <c r="F222" s="284"/>
      <c r="M222" s="284"/>
      <c r="P222" s="284"/>
      <c r="S222" s="284"/>
    </row>
    <row r="223" spans="6:19">
      <c r="F223" s="284"/>
      <c r="M223" s="284"/>
      <c r="P223" s="284"/>
      <c r="S223" s="284"/>
    </row>
    <row r="224" spans="6:19">
      <c r="F224" s="284"/>
      <c r="M224" s="284"/>
      <c r="P224" s="284"/>
      <c r="S224" s="284"/>
    </row>
    <row r="225" spans="6:19">
      <c r="F225" s="284"/>
      <c r="M225" s="284"/>
      <c r="P225" s="284"/>
      <c r="S225" s="284"/>
    </row>
    <row r="226" spans="6:19">
      <c r="F226" s="284"/>
      <c r="M226" s="284"/>
      <c r="P226" s="284"/>
      <c r="S226" s="284"/>
    </row>
    <row r="227" spans="6:19">
      <c r="F227" s="284"/>
      <c r="M227" s="284"/>
      <c r="P227" s="284"/>
      <c r="S227" s="284"/>
    </row>
    <row r="228" spans="6:19">
      <c r="F228" s="284"/>
      <c r="M228" s="284"/>
      <c r="P228" s="284"/>
      <c r="S228" s="284"/>
    </row>
    <row r="229" spans="6:19">
      <c r="F229" s="284"/>
      <c r="M229" s="284"/>
      <c r="P229" s="284"/>
      <c r="S229" s="284"/>
    </row>
    <row r="230" spans="6:19">
      <c r="F230" s="284"/>
      <c r="M230" s="284"/>
      <c r="P230" s="284"/>
      <c r="S230" s="284"/>
    </row>
    <row r="231" spans="6:19">
      <c r="F231" s="284"/>
      <c r="M231" s="284"/>
      <c r="P231" s="284"/>
      <c r="S231" s="284"/>
    </row>
    <row r="232" spans="6:19">
      <c r="F232" s="284"/>
      <c r="M232" s="284"/>
      <c r="P232" s="284"/>
      <c r="S232" s="284"/>
    </row>
    <row r="233" spans="6:19">
      <c r="F233" s="284"/>
      <c r="M233" s="284"/>
      <c r="P233" s="284"/>
      <c r="S233" s="284"/>
    </row>
    <row r="234" spans="6:19">
      <c r="F234" s="284"/>
      <c r="M234" s="284"/>
      <c r="P234" s="284"/>
      <c r="S234" s="284"/>
    </row>
    <row r="235" spans="6:19">
      <c r="F235" s="284"/>
      <c r="M235" s="284"/>
      <c r="P235" s="284"/>
      <c r="S235" s="284"/>
    </row>
    <row r="236" spans="6:19">
      <c r="F236" s="284"/>
      <c r="M236" s="284"/>
      <c r="P236" s="284"/>
      <c r="S236" s="284"/>
    </row>
    <row r="237" spans="6:19">
      <c r="F237" s="284"/>
      <c r="M237" s="284"/>
      <c r="P237" s="284"/>
      <c r="S237" s="284"/>
    </row>
    <row r="238" spans="6:19">
      <c r="F238" s="284"/>
      <c r="M238" s="284"/>
      <c r="P238" s="284"/>
      <c r="S238" s="284"/>
    </row>
    <row r="239" spans="6:19">
      <c r="F239" s="284"/>
      <c r="M239" s="284"/>
      <c r="P239" s="284"/>
      <c r="S239" s="284"/>
    </row>
    <row r="240" spans="6:19">
      <c r="F240" s="284"/>
      <c r="M240" s="284"/>
      <c r="P240" s="284"/>
      <c r="S240" s="284"/>
    </row>
    <row r="241" spans="6:19">
      <c r="F241" s="284"/>
      <c r="M241" s="284"/>
      <c r="P241" s="284"/>
      <c r="S241" s="284"/>
    </row>
    <row r="242" spans="6:19">
      <c r="F242" s="284"/>
      <c r="M242" s="284"/>
      <c r="P242" s="284"/>
      <c r="S242" s="284"/>
    </row>
    <row r="243" spans="6:19">
      <c r="F243" s="284"/>
      <c r="M243" s="284"/>
      <c r="P243" s="284"/>
      <c r="S243" s="284"/>
    </row>
    <row r="244" spans="6:19">
      <c r="F244" s="284"/>
      <c r="M244" s="284"/>
      <c r="P244" s="284"/>
      <c r="S244" s="284"/>
    </row>
    <row r="245" spans="6:19">
      <c r="F245" s="284"/>
      <c r="M245" s="284"/>
      <c r="P245" s="284"/>
      <c r="S245" s="284"/>
    </row>
    <row r="246" spans="6:19">
      <c r="F246" s="284"/>
      <c r="M246" s="284"/>
      <c r="P246" s="284"/>
      <c r="S246" s="284"/>
    </row>
    <row r="247" spans="6:19">
      <c r="F247" s="284"/>
      <c r="M247" s="284"/>
      <c r="P247" s="284"/>
      <c r="S247" s="284"/>
    </row>
    <row r="248" spans="6:19">
      <c r="F248" s="284"/>
      <c r="M248" s="284"/>
      <c r="P248" s="284"/>
      <c r="S248" s="284"/>
    </row>
    <row r="249" spans="6:19">
      <c r="F249" s="284"/>
      <c r="M249" s="284"/>
      <c r="P249" s="284"/>
      <c r="S249" s="284"/>
    </row>
    <row r="250" spans="6:19">
      <c r="F250" s="284"/>
      <c r="M250" s="284"/>
      <c r="P250" s="284"/>
      <c r="S250" s="284"/>
    </row>
    <row r="251" spans="6:19">
      <c r="F251" s="284"/>
      <c r="M251" s="284"/>
      <c r="P251" s="284"/>
      <c r="S251" s="284"/>
    </row>
    <row r="252" spans="6:19">
      <c r="F252" s="284"/>
      <c r="M252" s="284"/>
      <c r="P252" s="284"/>
      <c r="S252" s="284"/>
    </row>
    <row r="253" spans="6:19">
      <c r="F253" s="284"/>
      <c r="M253" s="284"/>
      <c r="P253" s="284"/>
      <c r="S253" s="284"/>
    </row>
    <row r="254" spans="6:19">
      <c r="F254" s="284"/>
      <c r="M254" s="284"/>
      <c r="P254" s="284"/>
      <c r="S254" s="284"/>
    </row>
    <row r="255" spans="6:19">
      <c r="F255" s="284"/>
      <c r="M255" s="284"/>
      <c r="P255" s="284"/>
      <c r="S255" s="284"/>
    </row>
    <row r="256" spans="6:19">
      <c r="F256" s="284"/>
      <c r="M256" s="284"/>
      <c r="P256" s="284"/>
      <c r="S256" s="284"/>
    </row>
    <row r="257" spans="6:19">
      <c r="F257" s="284"/>
      <c r="M257" s="284"/>
      <c r="P257" s="284"/>
      <c r="S257" s="284"/>
    </row>
    <row r="258" spans="6:19">
      <c r="F258" s="284"/>
      <c r="M258" s="284"/>
      <c r="P258" s="284"/>
      <c r="S258" s="284"/>
    </row>
    <row r="259" spans="6:19">
      <c r="F259" s="284"/>
      <c r="M259" s="284"/>
      <c r="P259" s="284"/>
      <c r="S259" s="284"/>
    </row>
    <row r="260" spans="6:19">
      <c r="F260" s="284"/>
      <c r="M260" s="284"/>
      <c r="P260" s="284"/>
      <c r="S260" s="284"/>
    </row>
    <row r="261" spans="6:19">
      <c r="F261" s="284"/>
      <c r="M261" s="284"/>
      <c r="P261" s="284"/>
      <c r="S261" s="284"/>
    </row>
    <row r="262" spans="6:19">
      <c r="F262" s="284"/>
      <c r="M262" s="284"/>
      <c r="P262" s="284"/>
      <c r="S262" s="284"/>
    </row>
    <row r="263" spans="6:19">
      <c r="F263" s="284"/>
      <c r="M263" s="284"/>
      <c r="P263" s="284"/>
      <c r="S263" s="284"/>
    </row>
    <row r="264" spans="6:19">
      <c r="F264" s="284"/>
      <c r="M264" s="284"/>
      <c r="P264" s="284"/>
      <c r="S264" s="284"/>
    </row>
    <row r="265" spans="6:19">
      <c r="F265" s="284"/>
      <c r="M265" s="284"/>
      <c r="P265" s="284"/>
      <c r="S265" s="284"/>
    </row>
    <row r="266" spans="6:19">
      <c r="F266" s="284"/>
      <c r="M266" s="284"/>
      <c r="P266" s="284"/>
      <c r="S266" s="284"/>
    </row>
    <row r="267" spans="6:19">
      <c r="F267" s="284"/>
      <c r="M267" s="284"/>
      <c r="P267" s="284"/>
      <c r="S267" s="284"/>
    </row>
    <row r="268" spans="6:19">
      <c r="F268" s="284"/>
      <c r="M268" s="284"/>
      <c r="P268" s="284"/>
      <c r="S268" s="284"/>
    </row>
    <row r="269" spans="6:19">
      <c r="F269" s="284"/>
      <c r="M269" s="284"/>
      <c r="P269" s="284"/>
      <c r="S269" s="284"/>
    </row>
    <row r="270" spans="6:19">
      <c r="F270" s="284"/>
      <c r="M270" s="284"/>
      <c r="P270" s="284"/>
      <c r="S270" s="284"/>
    </row>
    <row r="271" spans="6:19">
      <c r="F271" s="284"/>
      <c r="M271" s="284"/>
      <c r="P271" s="284"/>
      <c r="S271" s="284"/>
    </row>
    <row r="272" spans="6:19">
      <c r="F272" s="284"/>
      <c r="M272" s="284"/>
      <c r="P272" s="284"/>
      <c r="S272" s="284"/>
    </row>
    <row r="273" spans="6:19">
      <c r="F273" s="284"/>
      <c r="M273" s="284"/>
      <c r="P273" s="284"/>
      <c r="S273" s="284"/>
    </row>
    <row r="274" spans="6:19">
      <c r="F274" s="284"/>
      <c r="M274" s="284"/>
      <c r="P274" s="284"/>
      <c r="S274" s="284"/>
    </row>
    <row r="275" spans="6:19">
      <c r="F275" s="284"/>
      <c r="M275" s="284"/>
      <c r="P275" s="284"/>
      <c r="S275" s="284"/>
    </row>
    <row r="276" spans="6:19">
      <c r="F276" s="284"/>
      <c r="M276" s="284"/>
      <c r="P276" s="284"/>
      <c r="S276" s="284"/>
    </row>
    <row r="277" spans="6:19">
      <c r="F277" s="284"/>
      <c r="M277" s="284"/>
      <c r="P277" s="284"/>
      <c r="S277" s="284"/>
    </row>
    <row r="278" spans="6:19">
      <c r="F278" s="284"/>
      <c r="M278" s="284"/>
      <c r="P278" s="284"/>
      <c r="S278" s="284"/>
    </row>
    <row r="279" spans="6:19">
      <c r="F279" s="284"/>
      <c r="M279" s="284"/>
      <c r="P279" s="284"/>
      <c r="S279" s="284"/>
    </row>
    <row r="280" spans="6:19">
      <c r="F280" s="284"/>
      <c r="M280" s="284"/>
      <c r="P280" s="284"/>
      <c r="S280" s="284"/>
    </row>
    <row r="281" spans="6:19">
      <c r="F281" s="284"/>
      <c r="M281" s="284"/>
      <c r="P281" s="284"/>
      <c r="S281" s="284"/>
    </row>
    <row r="282" spans="6:19">
      <c r="F282" s="284"/>
      <c r="M282" s="284"/>
      <c r="P282" s="284"/>
      <c r="S282" s="284"/>
    </row>
    <row r="283" spans="6:19">
      <c r="F283" s="284"/>
      <c r="M283" s="284"/>
      <c r="P283" s="284"/>
      <c r="S283" s="284"/>
    </row>
    <row r="284" spans="6:19">
      <c r="F284" s="284"/>
      <c r="M284" s="284"/>
      <c r="P284" s="284"/>
      <c r="S284" s="284"/>
    </row>
    <row r="285" spans="6:19">
      <c r="F285" s="284"/>
      <c r="M285" s="284"/>
      <c r="P285" s="284"/>
      <c r="S285" s="284"/>
    </row>
    <row r="286" spans="6:19">
      <c r="F286" s="284"/>
      <c r="M286" s="284"/>
      <c r="P286" s="284"/>
      <c r="S286" s="284"/>
    </row>
    <row r="287" spans="6:19">
      <c r="F287" s="284"/>
      <c r="M287" s="284"/>
      <c r="P287" s="284"/>
      <c r="S287" s="284"/>
    </row>
    <row r="288" spans="6:19">
      <c r="F288" s="284"/>
      <c r="M288" s="284"/>
      <c r="P288" s="284"/>
      <c r="S288" s="284"/>
    </row>
    <row r="289" spans="6:19">
      <c r="F289" s="284"/>
      <c r="M289" s="284"/>
      <c r="P289" s="284"/>
      <c r="S289" s="284"/>
    </row>
    <row r="290" spans="6:19">
      <c r="F290" s="284"/>
      <c r="M290" s="284"/>
      <c r="P290" s="284"/>
      <c r="S290" s="284"/>
    </row>
    <row r="291" spans="6:19">
      <c r="F291" s="284"/>
      <c r="M291" s="284"/>
      <c r="P291" s="284"/>
      <c r="S291" s="284"/>
    </row>
    <row r="292" spans="6:19">
      <c r="F292" s="284"/>
      <c r="M292" s="284"/>
      <c r="P292" s="284"/>
      <c r="S292" s="284"/>
    </row>
    <row r="293" spans="6:19">
      <c r="F293" s="284"/>
      <c r="M293" s="284"/>
      <c r="P293" s="284"/>
      <c r="S293" s="284"/>
    </row>
    <row r="294" spans="6:19">
      <c r="F294" s="284"/>
      <c r="M294" s="284"/>
      <c r="P294" s="284"/>
      <c r="S294" s="284"/>
    </row>
    <row r="295" spans="6:19">
      <c r="F295" s="284"/>
      <c r="M295" s="284"/>
      <c r="P295" s="284"/>
      <c r="S295" s="284"/>
    </row>
    <row r="296" spans="6:19">
      <c r="F296" s="284"/>
      <c r="M296" s="284"/>
      <c r="P296" s="284"/>
      <c r="S296" s="284"/>
    </row>
    <row r="297" spans="6:19">
      <c r="F297" s="284"/>
      <c r="M297" s="284"/>
      <c r="P297" s="284"/>
      <c r="S297" s="284"/>
    </row>
    <row r="298" spans="6:19">
      <c r="F298" s="284"/>
      <c r="M298" s="284"/>
      <c r="P298" s="284"/>
      <c r="S298" s="284"/>
    </row>
    <row r="299" spans="6:19">
      <c r="F299" s="284"/>
      <c r="M299" s="284"/>
      <c r="P299" s="284"/>
      <c r="S299" s="284"/>
    </row>
    <row r="300" spans="6:19">
      <c r="F300" s="284"/>
      <c r="M300" s="284"/>
      <c r="P300" s="284"/>
      <c r="S300" s="284"/>
    </row>
    <row r="301" spans="6:19">
      <c r="F301" s="284"/>
      <c r="M301" s="284"/>
      <c r="P301" s="284"/>
      <c r="S301" s="284"/>
    </row>
    <row r="302" spans="6:19">
      <c r="F302" s="284"/>
      <c r="M302" s="284"/>
      <c r="P302" s="284"/>
      <c r="S302" s="284"/>
    </row>
    <row r="303" spans="6:19">
      <c r="F303" s="284"/>
      <c r="M303" s="284"/>
      <c r="P303" s="284"/>
      <c r="S303" s="284"/>
    </row>
    <row r="304" spans="6:19">
      <c r="F304" s="284"/>
      <c r="M304" s="284"/>
      <c r="P304" s="284"/>
      <c r="S304" s="284"/>
    </row>
    <row r="305" spans="6:19">
      <c r="F305" s="284"/>
      <c r="M305" s="284"/>
      <c r="P305" s="284"/>
      <c r="S305" s="284"/>
    </row>
    <row r="306" spans="6:19">
      <c r="F306" s="284"/>
      <c r="M306" s="284"/>
      <c r="P306" s="284"/>
      <c r="S306" s="284"/>
    </row>
    <row r="307" spans="6:19">
      <c r="F307" s="284"/>
      <c r="M307" s="284"/>
      <c r="P307" s="284"/>
      <c r="S307" s="284"/>
    </row>
    <row r="308" spans="6:19">
      <c r="F308" s="284"/>
      <c r="M308" s="284"/>
      <c r="P308" s="284"/>
      <c r="S308" s="284"/>
    </row>
    <row r="309" spans="6:19">
      <c r="F309" s="284"/>
      <c r="M309" s="284"/>
      <c r="P309" s="284"/>
      <c r="S309" s="284"/>
    </row>
    <row r="310" spans="6:19">
      <c r="F310" s="284"/>
      <c r="M310" s="284"/>
      <c r="P310" s="284"/>
      <c r="S310" s="284"/>
    </row>
    <row r="311" spans="6:19">
      <c r="F311" s="284"/>
      <c r="M311" s="284"/>
      <c r="P311" s="284"/>
      <c r="S311" s="284"/>
    </row>
    <row r="312" spans="6:19">
      <c r="F312" s="284"/>
      <c r="M312" s="284"/>
      <c r="P312" s="284"/>
      <c r="S312" s="284"/>
    </row>
    <row r="313" spans="6:19">
      <c r="F313" s="284"/>
      <c r="M313" s="284"/>
      <c r="P313" s="284"/>
      <c r="S313" s="284"/>
    </row>
    <row r="314" spans="6:19">
      <c r="F314" s="284"/>
      <c r="M314" s="284"/>
      <c r="P314" s="284"/>
      <c r="S314" s="284"/>
    </row>
    <row r="315" spans="6:19">
      <c r="F315" s="284"/>
      <c r="M315" s="284"/>
      <c r="P315" s="284"/>
      <c r="S315" s="284"/>
    </row>
    <row r="316" spans="6:19">
      <c r="F316" s="284"/>
      <c r="M316" s="284"/>
      <c r="P316" s="284"/>
      <c r="S316" s="284"/>
    </row>
    <row r="317" spans="6:19">
      <c r="F317" s="284"/>
      <c r="M317" s="284"/>
      <c r="P317" s="284"/>
      <c r="S317" s="284"/>
    </row>
    <row r="318" spans="6:19">
      <c r="F318" s="284"/>
      <c r="M318" s="284"/>
      <c r="P318" s="284"/>
      <c r="S318" s="284"/>
    </row>
    <row r="319" spans="6:19">
      <c r="F319" s="284"/>
      <c r="M319" s="284"/>
      <c r="P319" s="284"/>
      <c r="S319" s="284"/>
    </row>
    <row r="320" spans="6:19">
      <c r="F320" s="284"/>
      <c r="M320" s="284"/>
      <c r="P320" s="284"/>
      <c r="S320" s="284"/>
    </row>
    <row r="321" spans="6:19">
      <c r="F321" s="284"/>
      <c r="M321" s="284"/>
      <c r="P321" s="284"/>
      <c r="S321" s="284"/>
    </row>
    <row r="322" spans="6:19">
      <c r="F322" s="284"/>
      <c r="M322" s="284"/>
      <c r="P322" s="284"/>
      <c r="S322" s="284"/>
    </row>
    <row r="323" spans="6:19">
      <c r="F323" s="284"/>
      <c r="M323" s="284"/>
      <c r="P323" s="284"/>
      <c r="S323" s="284"/>
    </row>
    <row r="324" spans="6:19">
      <c r="F324" s="284"/>
      <c r="M324" s="284"/>
      <c r="P324" s="284"/>
      <c r="S324" s="284"/>
    </row>
    <row r="325" spans="6:19">
      <c r="F325" s="284"/>
      <c r="M325" s="284"/>
      <c r="P325" s="284"/>
      <c r="S325" s="284"/>
    </row>
    <row r="326" spans="6:19">
      <c r="F326" s="284"/>
      <c r="M326" s="284"/>
      <c r="P326" s="284"/>
      <c r="S326" s="284"/>
    </row>
    <row r="327" spans="6:19">
      <c r="F327" s="284"/>
      <c r="M327" s="284"/>
      <c r="P327" s="284"/>
      <c r="S327" s="284"/>
    </row>
    <row r="328" spans="6:19">
      <c r="F328" s="284"/>
      <c r="M328" s="284"/>
      <c r="P328" s="284"/>
      <c r="S328" s="284"/>
    </row>
    <row r="329" spans="6:19">
      <c r="F329" s="284"/>
      <c r="M329" s="284"/>
      <c r="P329" s="284"/>
      <c r="S329" s="284"/>
    </row>
  </sheetData>
  <autoFilter ref="A8:WWE77">
    <filterColumn colId="18">
      <filters>
        <filter val="1 140 000"/>
        <filter val="1 425 000"/>
        <filter val="1 426 749"/>
        <filter val="1 800 000"/>
        <filter val="1 900 000"/>
        <filter val="100 000"/>
        <filter val="18 000"/>
        <filter val="190 000"/>
        <filter val="2 000 000"/>
        <filter val="2 375 000"/>
        <filter val="237 500"/>
        <filter val="26 000"/>
        <filter val="27 124 500"/>
        <filter val="29 000"/>
        <filter val="3 500"/>
        <filter val="30 000"/>
        <filter val="32 800"/>
        <filter val="396 000"/>
        <filter val="4 500"/>
        <filter val="40 000"/>
        <filter val="418 000"/>
        <filter val="42 000"/>
        <filter val="427 500"/>
        <filter val="45 000"/>
        <filter val="47 500"/>
        <filter val="475 000"/>
        <filter val="48 000"/>
        <filter val="49 000"/>
        <filter val="5 700 000"/>
        <filter val="522 500"/>
        <filter val="55 000"/>
        <filter val="570 000"/>
        <filter val="589 000"/>
        <filter val="617 500"/>
        <filter val="731 500"/>
        <filter val="79 000"/>
        <filter val="8 000"/>
        <filter val="95 000"/>
      </filters>
    </filterColumn>
  </autoFilter>
  <mergeCells count="29">
    <mergeCell ref="B2:V2"/>
    <mergeCell ref="Q3:U3"/>
    <mergeCell ref="A4:A7"/>
    <mergeCell ref="B4:B7"/>
    <mergeCell ref="C4:C7"/>
    <mergeCell ref="D4:D7"/>
    <mergeCell ref="E4:E7"/>
    <mergeCell ref="F4:F7"/>
    <mergeCell ref="G4:J4"/>
    <mergeCell ref="K4:S5"/>
    <mergeCell ref="T4:T7"/>
    <mergeCell ref="U4:U7"/>
    <mergeCell ref="G5:J5"/>
    <mergeCell ref="V5:V7"/>
    <mergeCell ref="G6:G7"/>
    <mergeCell ref="H6:H7"/>
    <mergeCell ref="B79:E79"/>
    <mergeCell ref="B80:E80"/>
    <mergeCell ref="B95:F95"/>
    <mergeCell ref="B9:E9"/>
    <mergeCell ref="B47:E47"/>
    <mergeCell ref="B48:E48"/>
    <mergeCell ref="B52:F52"/>
    <mergeCell ref="B53:F53"/>
    <mergeCell ref="I6:I7"/>
    <mergeCell ref="J6:J7"/>
    <mergeCell ref="K6:M6"/>
    <mergeCell ref="N6:P6"/>
    <mergeCell ref="Q6:S6"/>
  </mergeCells>
  <dataValidations count="1">
    <dataValidation allowBlank="1" sqref="D54"/>
  </dataValidations>
  <pageMargins left="0.16" right="0.16" top="0.23" bottom="0.18" header="0.22" footer="0.16"/>
  <pageSetup scale="65" orientation="landscape" r:id="rId1"/>
  <ignoredErrors>
    <ignoredError sqref="P9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4"/>
  <sheetViews>
    <sheetView tabSelected="1" topLeftCell="D4" zoomScale="60" zoomScaleNormal="60" workbookViewId="0">
      <pane ySplit="4" topLeftCell="A29" activePane="bottomLeft" state="frozen"/>
      <selection activeCell="A4" sqref="A4"/>
      <selection pane="bottomLeft" activeCell="D33" sqref="D33"/>
    </sheetView>
  </sheetViews>
  <sheetFormatPr defaultColWidth="9.140625" defaultRowHeight="15"/>
  <cols>
    <col min="1" max="1" width="5.28515625" style="21" customWidth="1"/>
    <col min="2" max="2" width="27.85546875" style="284" customWidth="1"/>
    <col min="3" max="3" width="38.85546875" style="284" bestFit="1" customWidth="1"/>
    <col min="4" max="4" width="53.42578125" style="284" customWidth="1"/>
    <col min="5" max="5" width="49.85546875" style="284" customWidth="1"/>
    <col min="6" max="6" width="27.28515625" style="284" customWidth="1"/>
    <col min="7" max="7" width="17.28515625" style="21" customWidth="1"/>
    <col min="8" max="8" width="22.42578125" style="21" customWidth="1"/>
    <col min="9" max="9" width="12.7109375" style="21" customWidth="1"/>
    <col min="10" max="10" width="7.85546875" style="21" customWidth="1"/>
    <col min="11" max="11" width="12" style="21" customWidth="1"/>
    <col min="12" max="12" width="9" style="21" customWidth="1"/>
    <col min="13" max="13" width="20.85546875" style="21" bestFit="1" customWidth="1"/>
    <col min="14" max="15" width="10.5703125" style="21" customWidth="1"/>
    <col min="16" max="16" width="18.5703125" style="21" customWidth="1"/>
    <col min="17" max="17" width="6.85546875" style="21" customWidth="1"/>
    <col min="18" max="18" width="8.28515625" style="21" customWidth="1"/>
    <col min="19" max="19" width="21.140625" style="21" bestFit="1" customWidth="1"/>
    <col min="20" max="20" width="28.85546875" style="21" customWidth="1"/>
    <col min="21" max="21" width="13.5703125" style="21" customWidth="1"/>
    <col min="22" max="22" width="62.5703125" style="302" customWidth="1"/>
    <col min="23" max="16384" width="9.140625" style="21"/>
  </cols>
  <sheetData>
    <row r="1" spans="1:22" ht="11.25" customHeight="1"/>
    <row r="2" spans="1:22">
      <c r="B2" s="378" t="s">
        <v>111</v>
      </c>
      <c r="C2" s="378"/>
      <c r="D2" s="378"/>
      <c r="E2" s="378"/>
      <c r="F2" s="378"/>
      <c r="G2" s="378"/>
      <c r="H2" s="378"/>
      <c r="I2" s="378"/>
      <c r="J2" s="378"/>
      <c r="K2" s="378"/>
      <c r="L2" s="378"/>
      <c r="M2" s="378"/>
      <c r="N2" s="378"/>
      <c r="O2" s="378"/>
      <c r="P2" s="378"/>
      <c r="Q2" s="378"/>
      <c r="R2" s="378"/>
      <c r="S2" s="378"/>
      <c r="T2" s="378"/>
      <c r="U2" s="378"/>
      <c r="V2" s="378"/>
    </row>
    <row r="3" spans="1:22" ht="7.5" customHeight="1"/>
    <row r="4" spans="1:22" ht="30" customHeight="1">
      <c r="A4" s="331" t="s">
        <v>0</v>
      </c>
      <c r="B4" s="365" t="s">
        <v>53</v>
      </c>
      <c r="C4" s="368" t="s">
        <v>54</v>
      </c>
      <c r="D4" s="365" t="s">
        <v>55</v>
      </c>
      <c r="E4" s="365" t="s">
        <v>56</v>
      </c>
      <c r="F4" s="365" t="s">
        <v>73</v>
      </c>
      <c r="G4" s="335" t="s">
        <v>57</v>
      </c>
      <c r="H4" s="336"/>
      <c r="I4" s="336"/>
      <c r="J4" s="381"/>
      <c r="K4" s="335" t="s">
        <v>74</v>
      </c>
      <c r="L4" s="336"/>
      <c r="M4" s="336"/>
      <c r="N4" s="336"/>
      <c r="O4" s="336"/>
      <c r="P4" s="336"/>
      <c r="Q4" s="336"/>
      <c r="R4" s="336"/>
      <c r="S4" s="336"/>
      <c r="T4" s="379" t="s">
        <v>75</v>
      </c>
      <c r="U4" s="379" t="s">
        <v>76</v>
      </c>
      <c r="V4" s="365" t="s">
        <v>77</v>
      </c>
    </row>
    <row r="5" spans="1:22" ht="15.75" customHeight="1">
      <c r="A5" s="331"/>
      <c r="B5" s="366"/>
      <c r="C5" s="369"/>
      <c r="D5" s="366"/>
      <c r="E5" s="366"/>
      <c r="F5" s="366"/>
      <c r="G5" s="337"/>
      <c r="H5" s="338"/>
      <c r="I5" s="338"/>
      <c r="J5" s="382"/>
      <c r="K5" s="337"/>
      <c r="L5" s="338"/>
      <c r="M5" s="338"/>
      <c r="N5" s="338"/>
      <c r="O5" s="338"/>
      <c r="P5" s="338"/>
      <c r="Q5" s="338"/>
      <c r="R5" s="338"/>
      <c r="S5" s="338"/>
      <c r="T5" s="383"/>
      <c r="U5" s="383"/>
      <c r="V5" s="366"/>
    </row>
    <row r="6" spans="1:22" ht="15" customHeight="1">
      <c r="A6" s="331"/>
      <c r="B6" s="366"/>
      <c r="C6" s="369"/>
      <c r="D6" s="366"/>
      <c r="E6" s="366"/>
      <c r="F6" s="366"/>
      <c r="G6" s="379" t="s">
        <v>47</v>
      </c>
      <c r="H6" s="379" t="s">
        <v>78</v>
      </c>
      <c r="I6" s="379" t="s">
        <v>49</v>
      </c>
      <c r="J6" s="379" t="s">
        <v>58</v>
      </c>
      <c r="K6" s="331">
        <v>2018</v>
      </c>
      <c r="L6" s="331"/>
      <c r="M6" s="331"/>
      <c r="N6" s="331">
        <v>2019</v>
      </c>
      <c r="O6" s="331"/>
      <c r="P6" s="331"/>
      <c r="Q6" s="331">
        <v>2020</v>
      </c>
      <c r="R6" s="331"/>
      <c r="S6" s="331"/>
      <c r="T6" s="383"/>
      <c r="U6" s="383"/>
      <c r="V6" s="366"/>
    </row>
    <row r="7" spans="1:22" ht="58.5">
      <c r="A7" s="331"/>
      <c r="B7" s="367"/>
      <c r="C7" s="370"/>
      <c r="D7" s="367"/>
      <c r="E7" s="367"/>
      <c r="F7" s="367"/>
      <c r="G7" s="380"/>
      <c r="H7" s="380"/>
      <c r="I7" s="380"/>
      <c r="J7" s="380"/>
      <c r="K7" s="279" t="s">
        <v>2</v>
      </c>
      <c r="L7" s="279" t="s">
        <v>3</v>
      </c>
      <c r="M7" s="279" t="s">
        <v>4</v>
      </c>
      <c r="N7" s="279" t="s">
        <v>2</v>
      </c>
      <c r="O7" s="279" t="s">
        <v>3</v>
      </c>
      <c r="P7" s="279" t="s">
        <v>4</v>
      </c>
      <c r="Q7" s="279" t="s">
        <v>2</v>
      </c>
      <c r="R7" s="279" t="s">
        <v>5</v>
      </c>
      <c r="S7" s="279" t="s">
        <v>4</v>
      </c>
      <c r="T7" s="380"/>
      <c r="U7" s="380"/>
      <c r="V7" s="367"/>
    </row>
    <row r="8" spans="1:22">
      <c r="A8" s="1"/>
      <c r="B8" s="1">
        <v>1</v>
      </c>
      <c r="C8" s="1">
        <v>2</v>
      </c>
      <c r="D8" s="1">
        <v>3</v>
      </c>
      <c r="E8" s="1">
        <v>4</v>
      </c>
      <c r="F8" s="1">
        <v>5</v>
      </c>
      <c r="G8" s="1">
        <v>6.1</v>
      </c>
      <c r="H8" s="1">
        <v>6.2</v>
      </c>
      <c r="I8" s="1">
        <v>6.2</v>
      </c>
      <c r="J8" s="1">
        <v>6.3</v>
      </c>
      <c r="K8" s="1" t="s">
        <v>6</v>
      </c>
      <c r="L8" s="1" t="s">
        <v>7</v>
      </c>
      <c r="M8" s="1" t="s">
        <v>8</v>
      </c>
      <c r="N8" s="1" t="s">
        <v>9</v>
      </c>
      <c r="O8" s="1" t="s">
        <v>10</v>
      </c>
      <c r="P8" s="1" t="s">
        <v>11</v>
      </c>
      <c r="Q8" s="1" t="s">
        <v>12</v>
      </c>
      <c r="R8" s="1" t="s">
        <v>13</v>
      </c>
      <c r="S8" s="1" t="s">
        <v>14</v>
      </c>
      <c r="T8" s="1">
        <v>8</v>
      </c>
      <c r="U8" s="1">
        <v>9</v>
      </c>
      <c r="V8" s="1">
        <v>10</v>
      </c>
    </row>
    <row r="9" spans="1:22" ht="24" customHeight="1">
      <c r="A9" s="303" t="s">
        <v>220</v>
      </c>
      <c r="B9" s="304"/>
      <c r="C9" s="304"/>
      <c r="D9" s="304"/>
      <c r="E9" s="304"/>
      <c r="F9" s="304"/>
      <c r="G9" s="304"/>
      <c r="H9" s="304"/>
      <c r="I9" s="304"/>
      <c r="J9" s="304"/>
      <c r="K9" s="304"/>
      <c r="L9" s="304"/>
      <c r="M9" s="304"/>
      <c r="N9" s="304"/>
      <c r="O9" s="304"/>
      <c r="P9" s="304"/>
      <c r="Q9" s="304"/>
      <c r="R9" s="304"/>
      <c r="S9" s="304"/>
      <c r="T9" s="304"/>
      <c r="U9" s="304"/>
      <c r="V9" s="304"/>
    </row>
    <row r="10" spans="1:22" ht="202.5" customHeight="1">
      <c r="A10" s="305">
        <v>1</v>
      </c>
      <c r="B10" s="197" t="s">
        <v>106</v>
      </c>
      <c r="C10" s="198" t="s">
        <v>89</v>
      </c>
      <c r="D10" s="198" t="s">
        <v>90</v>
      </c>
      <c r="E10" s="199" t="s">
        <v>196</v>
      </c>
      <c r="F10" s="200" t="s">
        <v>88</v>
      </c>
      <c r="G10" s="201">
        <f>M10+P10+S10</f>
        <v>2627199</v>
      </c>
      <c r="H10" s="202"/>
      <c r="I10" s="202"/>
      <c r="J10" s="202"/>
      <c r="K10" s="203" t="s">
        <v>224</v>
      </c>
      <c r="L10" s="203" t="s">
        <v>222</v>
      </c>
      <c r="M10" s="201">
        <v>1322199</v>
      </c>
      <c r="N10" s="203" t="s">
        <v>225</v>
      </c>
      <c r="O10" s="203" t="s">
        <v>228</v>
      </c>
      <c r="P10" s="201">
        <v>1305000</v>
      </c>
      <c r="Q10" s="204"/>
      <c r="R10" s="204"/>
      <c r="S10" s="201"/>
      <c r="T10" s="200" t="s">
        <v>247</v>
      </c>
      <c r="U10" s="205"/>
      <c r="V10" s="206" t="s">
        <v>367</v>
      </c>
    </row>
    <row r="11" spans="1:22" ht="205.5" customHeight="1">
      <c r="A11" s="305">
        <v>2</v>
      </c>
      <c r="B11" s="207" t="s">
        <v>106</v>
      </c>
      <c r="C11" s="208" t="s">
        <v>89</v>
      </c>
      <c r="D11" s="207" t="s">
        <v>187</v>
      </c>
      <c r="E11" s="209" t="s">
        <v>199</v>
      </c>
      <c r="F11" s="208" t="s">
        <v>246</v>
      </c>
      <c r="G11" s="201">
        <f t="shared" ref="G11:G42" si="0">M11+P11+S11</f>
        <v>415926</v>
      </c>
      <c r="H11" s="211"/>
      <c r="I11" s="211"/>
      <c r="J11" s="211"/>
      <c r="K11" s="212" t="s">
        <v>227</v>
      </c>
      <c r="L11" s="212" t="s">
        <v>226</v>
      </c>
      <c r="M11" s="210">
        <v>415926</v>
      </c>
      <c r="N11" s="213"/>
      <c r="O11" s="213"/>
      <c r="P11" s="214"/>
      <c r="Q11" s="215"/>
      <c r="R11" s="215"/>
      <c r="S11" s="214"/>
      <c r="T11" s="205" t="s">
        <v>247</v>
      </c>
      <c r="U11" s="205"/>
      <c r="V11" s="216" t="s">
        <v>199</v>
      </c>
    </row>
    <row r="12" spans="1:22" ht="99.75" customHeight="1">
      <c r="A12" s="305">
        <v>3</v>
      </c>
      <c r="B12" s="205" t="s">
        <v>87</v>
      </c>
      <c r="C12" s="205" t="s">
        <v>240</v>
      </c>
      <c r="D12" s="217" t="s">
        <v>245</v>
      </c>
      <c r="E12" s="218" t="s">
        <v>616</v>
      </c>
      <c r="F12" s="205" t="s">
        <v>141</v>
      </c>
      <c r="G12" s="201">
        <f t="shared" si="0"/>
        <v>200000</v>
      </c>
      <c r="H12" s="219"/>
      <c r="I12" s="219"/>
      <c r="J12" s="219"/>
      <c r="K12" s="213" t="s">
        <v>228</v>
      </c>
      <c r="L12" s="213" t="s">
        <v>30</v>
      </c>
      <c r="M12" s="214">
        <v>200000</v>
      </c>
      <c r="N12" s="213"/>
      <c r="O12" s="213"/>
      <c r="P12" s="214"/>
      <c r="Q12" s="215"/>
      <c r="R12" s="215"/>
      <c r="S12" s="214"/>
      <c r="T12" s="205" t="s">
        <v>247</v>
      </c>
      <c r="U12" s="205"/>
      <c r="V12" s="218" t="s">
        <v>244</v>
      </c>
    </row>
    <row r="13" spans="1:22" ht="104.25" customHeight="1">
      <c r="A13" s="305">
        <v>4</v>
      </c>
      <c r="B13" s="220" t="s">
        <v>87</v>
      </c>
      <c r="C13" s="220" t="s">
        <v>249</v>
      </c>
      <c r="D13" s="220" t="s">
        <v>675</v>
      </c>
      <c r="E13" s="221" t="s">
        <v>956</v>
      </c>
      <c r="F13" s="205" t="s">
        <v>88</v>
      </c>
      <c r="G13" s="201">
        <f t="shared" si="0"/>
        <v>341590</v>
      </c>
      <c r="H13" s="219">
        <v>0</v>
      </c>
      <c r="I13" s="219"/>
      <c r="J13" s="219"/>
      <c r="K13" s="213"/>
      <c r="L13" s="213"/>
      <c r="M13" s="222"/>
      <c r="N13" s="213" t="s">
        <v>18</v>
      </c>
      <c r="O13" s="213" t="s">
        <v>226</v>
      </c>
      <c r="P13" s="214">
        <v>341590</v>
      </c>
      <c r="Q13" s="215"/>
      <c r="R13" s="215"/>
      <c r="S13" s="214"/>
      <c r="T13" s="205" t="s">
        <v>247</v>
      </c>
      <c r="U13" s="205"/>
      <c r="V13" s="221" t="s">
        <v>676</v>
      </c>
    </row>
    <row r="14" spans="1:22" ht="132">
      <c r="A14" s="305">
        <v>5</v>
      </c>
      <c r="B14" s="220" t="s">
        <v>87</v>
      </c>
      <c r="C14" s="220" t="s">
        <v>249</v>
      </c>
      <c r="D14" s="221" t="s">
        <v>955</v>
      </c>
      <c r="E14" s="221" t="s">
        <v>957</v>
      </c>
      <c r="F14" s="205" t="s">
        <v>88</v>
      </c>
      <c r="G14" s="201">
        <f t="shared" si="0"/>
        <v>32000</v>
      </c>
      <c r="H14" s="219">
        <v>0</v>
      </c>
      <c r="I14" s="219"/>
      <c r="J14" s="219"/>
      <c r="K14" s="213" t="s">
        <v>231</v>
      </c>
      <c r="L14" s="213" t="s">
        <v>230</v>
      </c>
      <c r="M14" s="222">
        <v>32000</v>
      </c>
      <c r="N14" s="213"/>
      <c r="O14" s="213"/>
      <c r="P14" s="214"/>
      <c r="Q14" s="215"/>
      <c r="R14" s="215"/>
      <c r="S14" s="214"/>
      <c r="T14" s="205" t="s">
        <v>247</v>
      </c>
      <c r="U14" s="205"/>
      <c r="V14" s="221" t="s">
        <v>677</v>
      </c>
    </row>
    <row r="15" spans="1:22" ht="72" customHeight="1">
      <c r="A15" s="305">
        <v>6</v>
      </c>
      <c r="B15" s="220" t="s">
        <v>38</v>
      </c>
      <c r="C15" s="223" t="s">
        <v>123</v>
      </c>
      <c r="D15" s="224" t="s">
        <v>186</v>
      </c>
      <c r="E15" s="221" t="s">
        <v>678</v>
      </c>
      <c r="F15" s="205" t="s">
        <v>141</v>
      </c>
      <c r="G15" s="201">
        <f t="shared" si="0"/>
        <v>594087</v>
      </c>
      <c r="H15" s="219">
        <v>30000</v>
      </c>
      <c r="I15" s="219"/>
      <c r="J15" s="219"/>
      <c r="K15" s="213" t="s">
        <v>231</v>
      </c>
      <c r="L15" s="213" t="s">
        <v>230</v>
      </c>
      <c r="M15" s="222">
        <v>594087</v>
      </c>
      <c r="N15" s="213"/>
      <c r="O15" s="213"/>
      <c r="P15" s="214"/>
      <c r="Q15" s="215"/>
      <c r="R15" s="215"/>
      <c r="S15" s="214"/>
      <c r="T15" s="205" t="s">
        <v>247</v>
      </c>
      <c r="U15" s="205"/>
      <c r="V15" s="220" t="s">
        <v>679</v>
      </c>
    </row>
    <row r="16" spans="1:22" ht="150.75" customHeight="1">
      <c r="A16" s="305">
        <v>7</v>
      </c>
      <c r="B16" s="220" t="s">
        <v>39</v>
      </c>
      <c r="C16" s="220" t="s">
        <v>115</v>
      </c>
      <c r="D16" s="221" t="s">
        <v>680</v>
      </c>
      <c r="E16" s="221" t="s">
        <v>118</v>
      </c>
      <c r="F16" s="205" t="s">
        <v>88</v>
      </c>
      <c r="G16" s="201">
        <f t="shared" si="0"/>
        <v>166290</v>
      </c>
      <c r="H16" s="219">
        <v>8500</v>
      </c>
      <c r="I16" s="219"/>
      <c r="J16" s="219"/>
      <c r="K16" s="213" t="s">
        <v>225</v>
      </c>
      <c r="L16" s="213" t="s">
        <v>230</v>
      </c>
      <c r="M16" s="222">
        <v>166290</v>
      </c>
      <c r="N16" s="213"/>
      <c r="O16" s="213"/>
      <c r="P16" s="214"/>
      <c r="Q16" s="215"/>
      <c r="R16" s="215"/>
      <c r="S16" s="214"/>
      <c r="T16" s="205" t="s">
        <v>247</v>
      </c>
      <c r="U16" s="205"/>
      <c r="V16" s="220" t="s">
        <v>197</v>
      </c>
    </row>
    <row r="17" spans="1:23" ht="63">
      <c r="A17" s="305">
        <v>8</v>
      </c>
      <c r="B17" s="220" t="s">
        <v>87</v>
      </c>
      <c r="C17" s="220" t="s">
        <v>249</v>
      </c>
      <c r="D17" s="225" t="s">
        <v>176</v>
      </c>
      <c r="E17" s="220" t="s">
        <v>681</v>
      </c>
      <c r="F17" s="205" t="s">
        <v>141</v>
      </c>
      <c r="G17" s="201">
        <f t="shared" si="0"/>
        <v>76000</v>
      </c>
      <c r="H17" s="219">
        <v>4000</v>
      </c>
      <c r="I17" s="219"/>
      <c r="J17" s="219"/>
      <c r="K17" s="213" t="s">
        <v>227</v>
      </c>
      <c r="L17" s="213" t="s">
        <v>226</v>
      </c>
      <c r="M17" s="222">
        <v>76000</v>
      </c>
      <c r="N17" s="213"/>
      <c r="O17" s="213"/>
      <c r="P17" s="214"/>
      <c r="Q17" s="215"/>
      <c r="R17" s="215"/>
      <c r="S17" s="214"/>
      <c r="T17" s="205" t="s">
        <v>247</v>
      </c>
      <c r="U17" s="205"/>
      <c r="V17" s="220" t="s">
        <v>195</v>
      </c>
    </row>
    <row r="18" spans="1:23" ht="63">
      <c r="A18" s="305">
        <v>9</v>
      </c>
      <c r="B18" s="220" t="s">
        <v>82</v>
      </c>
      <c r="C18" s="220" t="s">
        <v>96</v>
      </c>
      <c r="D18" s="221" t="s">
        <v>133</v>
      </c>
      <c r="E18" s="221" t="s">
        <v>126</v>
      </c>
      <c r="F18" s="205" t="s">
        <v>682</v>
      </c>
      <c r="G18" s="201">
        <f t="shared" si="0"/>
        <v>190000</v>
      </c>
      <c r="H18" s="219">
        <v>10000</v>
      </c>
      <c r="I18" s="219"/>
      <c r="J18" s="219"/>
      <c r="K18" s="213" t="s">
        <v>227</v>
      </c>
      <c r="L18" s="213" t="s">
        <v>230</v>
      </c>
      <c r="M18" s="222">
        <v>190000</v>
      </c>
      <c r="N18" s="213"/>
      <c r="O18" s="213"/>
      <c r="P18" s="214"/>
      <c r="Q18" s="215"/>
      <c r="R18" s="215"/>
      <c r="S18" s="214"/>
      <c r="T18" s="205" t="s">
        <v>247</v>
      </c>
      <c r="U18" s="205"/>
      <c r="V18" s="220" t="s">
        <v>198</v>
      </c>
    </row>
    <row r="19" spans="1:23" ht="137.25" customHeight="1">
      <c r="A19" s="305">
        <v>10</v>
      </c>
      <c r="B19" s="218" t="s">
        <v>106</v>
      </c>
      <c r="C19" s="205" t="s">
        <v>372</v>
      </c>
      <c r="D19" s="217" t="s">
        <v>368</v>
      </c>
      <c r="E19" s="218" t="s">
        <v>369</v>
      </c>
      <c r="F19" s="205" t="s">
        <v>370</v>
      </c>
      <c r="G19" s="201">
        <f t="shared" si="0"/>
        <v>500000</v>
      </c>
      <c r="H19" s="219"/>
      <c r="I19" s="219"/>
      <c r="J19" s="219"/>
      <c r="K19" s="213"/>
      <c r="L19" s="213"/>
      <c r="M19" s="214"/>
      <c r="N19" s="213" t="s">
        <v>225</v>
      </c>
      <c r="O19" s="213" t="s">
        <v>30</v>
      </c>
      <c r="P19" s="214">
        <v>500000</v>
      </c>
      <c r="Q19" s="215"/>
      <c r="R19" s="215"/>
      <c r="S19" s="214"/>
      <c r="T19" s="205" t="s">
        <v>247</v>
      </c>
      <c r="U19" s="205"/>
      <c r="V19" s="220" t="s">
        <v>683</v>
      </c>
    </row>
    <row r="20" spans="1:23" ht="155.25" customHeight="1">
      <c r="A20" s="305">
        <v>11</v>
      </c>
      <c r="B20" s="205" t="s">
        <v>38</v>
      </c>
      <c r="C20" s="205" t="s">
        <v>372</v>
      </c>
      <c r="D20" s="217" t="s">
        <v>373</v>
      </c>
      <c r="E20" s="218" t="s">
        <v>375</v>
      </c>
      <c r="F20" s="205" t="s">
        <v>102</v>
      </c>
      <c r="G20" s="201">
        <f t="shared" si="0"/>
        <v>300000</v>
      </c>
      <c r="H20" s="219"/>
      <c r="I20" s="219"/>
      <c r="J20" s="219"/>
      <c r="K20" s="213"/>
      <c r="L20" s="213"/>
      <c r="M20" s="214"/>
      <c r="N20" s="213" t="s">
        <v>225</v>
      </c>
      <c r="O20" s="213" t="s">
        <v>228</v>
      </c>
      <c r="P20" s="214">
        <v>300000</v>
      </c>
      <c r="Q20" s="215"/>
      <c r="R20" s="215"/>
      <c r="S20" s="214"/>
      <c r="T20" s="205" t="s">
        <v>247</v>
      </c>
      <c r="U20" s="205"/>
      <c r="V20" s="217" t="s">
        <v>374</v>
      </c>
    </row>
    <row r="21" spans="1:23" ht="117.75" customHeight="1">
      <c r="A21" s="305">
        <v>12</v>
      </c>
      <c r="B21" s="218" t="s">
        <v>106</v>
      </c>
      <c r="C21" s="205" t="s">
        <v>89</v>
      </c>
      <c r="D21" s="217" t="s">
        <v>684</v>
      </c>
      <c r="E21" s="218" t="s">
        <v>609</v>
      </c>
      <c r="F21" s="205" t="s">
        <v>377</v>
      </c>
      <c r="G21" s="201">
        <f t="shared" si="0"/>
        <v>700000</v>
      </c>
      <c r="H21" s="219"/>
      <c r="I21" s="219"/>
      <c r="J21" s="219"/>
      <c r="K21" s="213"/>
      <c r="L21" s="213"/>
      <c r="M21" s="214"/>
      <c r="N21" s="213" t="s">
        <v>225</v>
      </c>
      <c r="O21" s="213" t="s">
        <v>230</v>
      </c>
      <c r="P21" s="214">
        <v>700000</v>
      </c>
      <c r="Q21" s="215"/>
      <c r="R21" s="215"/>
      <c r="S21" s="214"/>
      <c r="T21" s="205" t="s">
        <v>247</v>
      </c>
      <c r="U21" s="205"/>
      <c r="V21" s="217" t="s">
        <v>610</v>
      </c>
    </row>
    <row r="22" spans="1:23" ht="93.75">
      <c r="A22" s="305">
        <v>13</v>
      </c>
      <c r="B22" s="205" t="s">
        <v>106</v>
      </c>
      <c r="C22" s="205" t="s">
        <v>376</v>
      </c>
      <c r="D22" s="217" t="s">
        <v>611</v>
      </c>
      <c r="E22" s="218" t="s">
        <v>379</v>
      </c>
      <c r="F22" s="205" t="s">
        <v>378</v>
      </c>
      <c r="G22" s="201">
        <f t="shared" si="0"/>
        <v>250000</v>
      </c>
      <c r="H22" s="219"/>
      <c r="I22" s="219"/>
      <c r="J22" s="219"/>
      <c r="K22" s="213"/>
      <c r="L22" s="213"/>
      <c r="M22" s="214"/>
      <c r="N22" s="213" t="s">
        <v>225</v>
      </c>
      <c r="O22" s="213" t="s">
        <v>226</v>
      </c>
      <c r="P22" s="214">
        <v>250000</v>
      </c>
      <c r="Q22" s="215"/>
      <c r="R22" s="215"/>
      <c r="S22" s="214"/>
      <c r="T22" s="205" t="s">
        <v>247</v>
      </c>
      <c r="U22" s="205"/>
      <c r="V22" s="217" t="s">
        <v>612</v>
      </c>
    </row>
    <row r="23" spans="1:23" ht="103.5" customHeight="1">
      <c r="A23" s="305">
        <v>14</v>
      </c>
      <c r="B23" s="205" t="s">
        <v>106</v>
      </c>
      <c r="C23" s="205" t="s">
        <v>376</v>
      </c>
      <c r="D23" s="217" t="s">
        <v>380</v>
      </c>
      <c r="E23" s="218" t="s">
        <v>379</v>
      </c>
      <c r="F23" s="205" t="s">
        <v>381</v>
      </c>
      <c r="G23" s="201">
        <f t="shared" si="0"/>
        <v>250000</v>
      </c>
      <c r="H23" s="219"/>
      <c r="I23" s="219"/>
      <c r="J23" s="219"/>
      <c r="K23" s="213"/>
      <c r="L23" s="213"/>
      <c r="M23" s="214"/>
      <c r="N23" s="213" t="s">
        <v>225</v>
      </c>
      <c r="O23" s="213" t="s">
        <v>226</v>
      </c>
      <c r="P23" s="214">
        <v>250000</v>
      </c>
      <c r="Q23" s="215"/>
      <c r="R23" s="215"/>
      <c r="S23" s="214"/>
      <c r="T23" s="205" t="s">
        <v>247</v>
      </c>
      <c r="U23" s="205"/>
      <c r="V23" s="217" t="s">
        <v>382</v>
      </c>
    </row>
    <row r="24" spans="1:23" ht="168">
      <c r="A24" s="305">
        <v>15</v>
      </c>
      <c r="B24" s="218" t="s">
        <v>87</v>
      </c>
      <c r="C24" s="205" t="s">
        <v>945</v>
      </c>
      <c r="D24" s="217" t="s">
        <v>383</v>
      </c>
      <c r="E24" s="218" t="s">
        <v>617</v>
      </c>
      <c r="F24" s="205" t="s">
        <v>385</v>
      </c>
      <c r="G24" s="201">
        <f t="shared" si="0"/>
        <v>210000</v>
      </c>
      <c r="H24" s="219"/>
      <c r="I24" s="219"/>
      <c r="J24" s="219"/>
      <c r="K24" s="213"/>
      <c r="L24" s="213"/>
      <c r="M24" s="214"/>
      <c r="N24" s="213" t="s">
        <v>225</v>
      </c>
      <c r="O24" s="213" t="s">
        <v>226</v>
      </c>
      <c r="P24" s="214">
        <v>210000</v>
      </c>
      <c r="Q24" s="215"/>
      <c r="R24" s="215"/>
      <c r="S24" s="214"/>
      <c r="T24" s="205" t="s">
        <v>247</v>
      </c>
      <c r="U24" s="205"/>
      <c r="V24" s="217" t="s">
        <v>384</v>
      </c>
    </row>
    <row r="25" spans="1:23" ht="84">
      <c r="A25" s="305">
        <v>16</v>
      </c>
      <c r="B25" s="218" t="s">
        <v>87</v>
      </c>
      <c r="C25" s="205" t="s">
        <v>945</v>
      </c>
      <c r="D25" s="217" t="s">
        <v>613</v>
      </c>
      <c r="E25" s="218" t="s">
        <v>386</v>
      </c>
      <c r="F25" s="205" t="s">
        <v>114</v>
      </c>
      <c r="G25" s="201">
        <f t="shared" si="0"/>
        <v>140000</v>
      </c>
      <c r="H25" s="219"/>
      <c r="I25" s="219"/>
      <c r="J25" s="219"/>
      <c r="K25" s="213"/>
      <c r="L25" s="213"/>
      <c r="M25" s="214"/>
      <c r="N25" s="213" t="s">
        <v>225</v>
      </c>
      <c r="O25" s="213" t="s">
        <v>226</v>
      </c>
      <c r="P25" s="214">
        <v>140000</v>
      </c>
      <c r="Q25" s="215"/>
      <c r="R25" s="215"/>
      <c r="S25" s="214"/>
      <c r="T25" s="205" t="s">
        <v>247</v>
      </c>
      <c r="U25" s="205"/>
      <c r="V25" s="217" t="s">
        <v>614</v>
      </c>
    </row>
    <row r="26" spans="1:23" ht="155.25" customHeight="1">
      <c r="A26" s="305">
        <v>17</v>
      </c>
      <c r="B26" s="220" t="s">
        <v>82</v>
      </c>
      <c r="C26" s="205" t="s">
        <v>17</v>
      </c>
      <c r="D26" s="217" t="s">
        <v>328</v>
      </c>
      <c r="E26" s="218" t="s">
        <v>27</v>
      </c>
      <c r="F26" s="205" t="s">
        <v>114</v>
      </c>
      <c r="G26" s="201">
        <f t="shared" si="0"/>
        <v>1000000</v>
      </c>
      <c r="H26" s="219"/>
      <c r="I26" s="219"/>
      <c r="J26" s="219"/>
      <c r="K26" s="213"/>
      <c r="L26" s="213"/>
      <c r="M26" s="214"/>
      <c r="N26" s="213" t="s">
        <v>225</v>
      </c>
      <c r="O26" s="213" t="s">
        <v>30</v>
      </c>
      <c r="P26" s="214">
        <v>1000000</v>
      </c>
      <c r="Q26" s="215"/>
      <c r="R26" s="215"/>
      <c r="S26" s="214"/>
      <c r="T26" s="205" t="s">
        <v>247</v>
      </c>
      <c r="U26" s="205"/>
      <c r="V26" s="217" t="s">
        <v>329</v>
      </c>
    </row>
    <row r="27" spans="1:23" ht="207" customHeight="1">
      <c r="A27" s="305">
        <v>18</v>
      </c>
      <c r="B27" s="218" t="s">
        <v>106</v>
      </c>
      <c r="C27" s="205" t="s">
        <v>89</v>
      </c>
      <c r="D27" s="217" t="s">
        <v>536</v>
      </c>
      <c r="E27" s="218" t="s">
        <v>618</v>
      </c>
      <c r="F27" s="205" t="s">
        <v>537</v>
      </c>
      <c r="G27" s="201">
        <f t="shared" si="0"/>
        <v>642881</v>
      </c>
      <c r="H27" s="219"/>
      <c r="I27" s="219"/>
      <c r="J27" s="219"/>
      <c r="K27" s="213"/>
      <c r="L27" s="213"/>
      <c r="M27" s="214"/>
      <c r="N27" s="213" t="s">
        <v>225</v>
      </c>
      <c r="O27" s="213" t="s">
        <v>222</v>
      </c>
      <c r="P27" s="214">
        <v>642881</v>
      </c>
      <c r="Q27" s="215"/>
      <c r="R27" s="215"/>
      <c r="S27" s="214"/>
      <c r="T27" s="205" t="s">
        <v>247</v>
      </c>
      <c r="U27" s="205"/>
      <c r="V27" s="216" t="s">
        <v>619</v>
      </c>
    </row>
    <row r="28" spans="1:23" ht="156" customHeight="1">
      <c r="A28" s="305">
        <v>19</v>
      </c>
      <c r="B28" s="218" t="s">
        <v>87</v>
      </c>
      <c r="C28" s="205" t="s">
        <v>971</v>
      </c>
      <c r="D28" s="217" t="s">
        <v>764</v>
      </c>
      <c r="E28" s="218" t="s">
        <v>765</v>
      </c>
      <c r="F28" s="205" t="s">
        <v>763</v>
      </c>
      <c r="G28" s="201">
        <f t="shared" si="0"/>
        <v>300000</v>
      </c>
      <c r="H28" s="219"/>
      <c r="I28" s="219"/>
      <c r="J28" s="219"/>
      <c r="K28" s="213"/>
      <c r="L28" s="213"/>
      <c r="M28" s="214"/>
      <c r="N28" s="213"/>
      <c r="O28" s="213"/>
      <c r="P28" s="214">
        <v>300000</v>
      </c>
      <c r="Q28" s="215" t="s">
        <v>18</v>
      </c>
      <c r="R28" s="215" t="s">
        <v>30</v>
      </c>
      <c r="S28" s="214"/>
      <c r="T28" s="205" t="s">
        <v>247</v>
      </c>
      <c r="U28" s="205"/>
      <c r="V28" s="217" t="s">
        <v>538</v>
      </c>
    </row>
    <row r="29" spans="1:23" ht="138.75" customHeight="1">
      <c r="A29" s="305">
        <v>20</v>
      </c>
      <c r="B29" s="218" t="s">
        <v>106</v>
      </c>
      <c r="C29" s="227" t="s">
        <v>620</v>
      </c>
      <c r="D29" s="217" t="s">
        <v>621</v>
      </c>
      <c r="E29" s="218" t="s">
        <v>622</v>
      </c>
      <c r="F29" s="205" t="s">
        <v>370</v>
      </c>
      <c r="G29" s="201">
        <f t="shared" si="0"/>
        <v>786226</v>
      </c>
      <c r="H29" s="219"/>
      <c r="I29" s="219"/>
      <c r="J29" s="219"/>
      <c r="K29" s="213"/>
      <c r="L29" s="213"/>
      <c r="M29" s="214"/>
      <c r="N29" s="215" t="s">
        <v>18</v>
      </c>
      <c r="O29" s="215" t="s">
        <v>30</v>
      </c>
      <c r="P29" s="214">
        <v>786226</v>
      </c>
      <c r="Q29" s="215"/>
      <c r="R29" s="215"/>
      <c r="S29" s="214"/>
      <c r="T29" s="205"/>
      <c r="U29" s="205"/>
      <c r="V29" s="217" t="s">
        <v>623</v>
      </c>
    </row>
    <row r="30" spans="1:23" ht="147">
      <c r="A30" s="305">
        <v>21</v>
      </c>
      <c r="B30" s="218" t="s">
        <v>106</v>
      </c>
      <c r="C30" s="205" t="s">
        <v>89</v>
      </c>
      <c r="D30" s="217" t="s">
        <v>624</v>
      </c>
      <c r="E30" s="217" t="s">
        <v>625</v>
      </c>
      <c r="F30" s="205" t="s">
        <v>370</v>
      </c>
      <c r="G30" s="201">
        <f t="shared" si="0"/>
        <v>1435179</v>
      </c>
      <c r="H30" s="219"/>
      <c r="I30" s="219"/>
      <c r="J30" s="219"/>
      <c r="K30" s="213"/>
      <c r="L30" s="213"/>
      <c r="M30" s="214"/>
      <c r="N30" s="215"/>
      <c r="O30" s="215"/>
      <c r="P30" s="214"/>
      <c r="Q30" s="215" t="s">
        <v>18</v>
      </c>
      <c r="R30" s="215" t="s">
        <v>230</v>
      </c>
      <c r="S30" s="214">
        <v>1435179</v>
      </c>
      <c r="T30" s="205"/>
      <c r="U30" s="205"/>
      <c r="V30" s="217" t="s">
        <v>626</v>
      </c>
    </row>
    <row r="31" spans="1:23" s="306" customFormat="1" ht="112.5" customHeight="1">
      <c r="A31" s="305">
        <v>22</v>
      </c>
      <c r="B31" s="218" t="s">
        <v>106</v>
      </c>
      <c r="C31" s="205" t="s">
        <v>89</v>
      </c>
      <c r="D31" s="217" t="s">
        <v>627</v>
      </c>
      <c r="E31" s="217" t="s">
        <v>628</v>
      </c>
      <c r="F31" s="205" t="s">
        <v>734</v>
      </c>
      <c r="G31" s="201">
        <f t="shared" si="0"/>
        <v>1425000</v>
      </c>
      <c r="H31" s="219"/>
      <c r="I31" s="219"/>
      <c r="J31" s="219"/>
      <c r="K31" s="213"/>
      <c r="L31" s="213"/>
      <c r="M31" s="214"/>
      <c r="N31" s="215"/>
      <c r="O31" s="215"/>
      <c r="P31" s="214"/>
      <c r="Q31" s="215" t="s">
        <v>236</v>
      </c>
      <c r="R31" s="215" t="s">
        <v>225</v>
      </c>
      <c r="S31" s="214">
        <v>1425000</v>
      </c>
      <c r="T31" s="205"/>
      <c r="U31" s="205"/>
      <c r="V31" s="217" t="s">
        <v>629</v>
      </c>
    </row>
    <row r="32" spans="1:23" s="307" customFormat="1" ht="147">
      <c r="A32" s="305">
        <v>23</v>
      </c>
      <c r="B32" s="218" t="s">
        <v>106</v>
      </c>
      <c r="C32" s="205" t="s">
        <v>630</v>
      </c>
      <c r="D32" s="217" t="s">
        <v>631</v>
      </c>
      <c r="E32" s="218" t="s">
        <v>632</v>
      </c>
      <c r="F32" s="205" t="s">
        <v>370</v>
      </c>
      <c r="G32" s="201">
        <f t="shared" si="0"/>
        <v>1500000</v>
      </c>
      <c r="H32" s="219"/>
      <c r="I32" s="219"/>
      <c r="J32" s="219"/>
      <c r="K32" s="213"/>
      <c r="L32" s="213"/>
      <c r="M32" s="214"/>
      <c r="N32" s="215" t="s">
        <v>18</v>
      </c>
      <c r="O32" s="215" t="s">
        <v>230</v>
      </c>
      <c r="P32" s="214">
        <v>1500000</v>
      </c>
      <c r="Q32" s="215" t="s">
        <v>236</v>
      </c>
      <c r="R32" s="215" t="s">
        <v>225</v>
      </c>
      <c r="S32" s="214"/>
      <c r="T32" s="205"/>
      <c r="U32" s="205"/>
      <c r="V32" s="217" t="s">
        <v>633</v>
      </c>
      <c r="W32" s="235"/>
    </row>
    <row r="33" spans="1:22" s="308" customFormat="1" ht="147">
      <c r="A33" s="305">
        <v>24</v>
      </c>
      <c r="B33" s="218" t="s">
        <v>106</v>
      </c>
      <c r="C33" s="205" t="s">
        <v>89</v>
      </c>
      <c r="D33" s="217" t="s">
        <v>978</v>
      </c>
      <c r="E33" s="217" t="s">
        <v>634</v>
      </c>
      <c r="F33" s="205" t="s">
        <v>102</v>
      </c>
      <c r="G33" s="201">
        <f t="shared" si="0"/>
        <v>1000000</v>
      </c>
      <c r="H33" s="219"/>
      <c r="I33" s="219"/>
      <c r="J33" s="219"/>
      <c r="K33" s="213"/>
      <c r="L33" s="213"/>
      <c r="M33" s="214"/>
      <c r="N33" s="215"/>
      <c r="O33" s="215"/>
      <c r="P33" s="214"/>
      <c r="Q33" s="215" t="s">
        <v>236</v>
      </c>
      <c r="R33" s="215" t="s">
        <v>225</v>
      </c>
      <c r="S33" s="214">
        <v>1000000</v>
      </c>
      <c r="T33" s="205"/>
      <c r="U33" s="205"/>
      <c r="V33" s="217" t="s">
        <v>635</v>
      </c>
    </row>
    <row r="34" spans="1:22" ht="126">
      <c r="A34" s="305">
        <v>25</v>
      </c>
      <c r="B34" s="218" t="s">
        <v>660</v>
      </c>
      <c r="C34" s="205" t="s">
        <v>636</v>
      </c>
      <c r="D34" s="217" t="s">
        <v>637</v>
      </c>
      <c r="E34" s="218" t="s">
        <v>638</v>
      </c>
      <c r="F34" s="205" t="s">
        <v>370</v>
      </c>
      <c r="G34" s="201">
        <f t="shared" si="0"/>
        <v>3356282</v>
      </c>
      <c r="H34" s="219"/>
      <c r="I34" s="219"/>
      <c r="J34" s="219"/>
      <c r="K34" s="213"/>
      <c r="L34" s="213"/>
      <c r="M34" s="214"/>
      <c r="N34" s="215" t="s">
        <v>18</v>
      </c>
      <c r="O34" s="215" t="s">
        <v>230</v>
      </c>
      <c r="P34" s="214">
        <v>356282</v>
      </c>
      <c r="Q34" s="215"/>
      <c r="R34" s="215"/>
      <c r="S34" s="214">
        <v>3000000</v>
      </c>
      <c r="T34" s="205"/>
      <c r="U34" s="205"/>
      <c r="V34" s="217" t="s">
        <v>639</v>
      </c>
    </row>
    <row r="35" spans="1:22" ht="105">
      <c r="A35" s="305">
        <v>26</v>
      </c>
      <c r="B35" s="218" t="s">
        <v>660</v>
      </c>
      <c r="C35" s="205" t="s">
        <v>661</v>
      </c>
      <c r="D35" s="217" t="s">
        <v>659</v>
      </c>
      <c r="E35" s="218" t="s">
        <v>558</v>
      </c>
      <c r="F35" s="205" t="s">
        <v>102</v>
      </c>
      <c r="G35" s="201">
        <f t="shared" si="0"/>
        <v>570000</v>
      </c>
      <c r="H35" s="219"/>
      <c r="I35" s="219"/>
      <c r="J35" s="219"/>
      <c r="K35" s="213"/>
      <c r="L35" s="213"/>
      <c r="M35" s="214"/>
      <c r="N35" s="215" t="s">
        <v>231</v>
      </c>
      <c r="O35" s="215" t="s">
        <v>230</v>
      </c>
      <c r="P35" s="214">
        <v>400000</v>
      </c>
      <c r="Q35" s="215"/>
      <c r="R35" s="215"/>
      <c r="S35" s="214">
        <v>170000</v>
      </c>
      <c r="T35" s="205"/>
      <c r="U35" s="205"/>
      <c r="V35" s="217" t="s">
        <v>663</v>
      </c>
    </row>
    <row r="36" spans="1:22" ht="84">
      <c r="A36" s="305">
        <v>27</v>
      </c>
      <c r="B36" s="218" t="s">
        <v>87</v>
      </c>
      <c r="C36" s="205" t="s">
        <v>116</v>
      </c>
      <c r="D36" s="217" t="s">
        <v>657</v>
      </c>
      <c r="E36" s="218" t="s">
        <v>658</v>
      </c>
      <c r="F36" s="205" t="s">
        <v>102</v>
      </c>
      <c r="G36" s="201">
        <f t="shared" si="0"/>
        <v>2143500</v>
      </c>
      <c r="H36" s="219"/>
      <c r="I36" s="219"/>
      <c r="J36" s="219"/>
      <c r="K36" s="213"/>
      <c r="L36" s="213"/>
      <c r="M36" s="214"/>
      <c r="N36" s="215" t="s">
        <v>231</v>
      </c>
      <c r="O36" s="215" t="s">
        <v>230</v>
      </c>
      <c r="P36" s="214">
        <v>310000</v>
      </c>
      <c r="Q36" s="215"/>
      <c r="R36" s="215"/>
      <c r="S36" s="214">
        <v>1833500</v>
      </c>
      <c r="T36" s="205"/>
      <c r="U36" s="205"/>
      <c r="V36" s="217" t="s">
        <v>662</v>
      </c>
    </row>
    <row r="37" spans="1:22" ht="84">
      <c r="A37" s="305">
        <v>28</v>
      </c>
      <c r="B37" s="218" t="s">
        <v>154</v>
      </c>
      <c r="C37" s="205" t="s">
        <v>767</v>
      </c>
      <c r="D37" s="217" t="s">
        <v>766</v>
      </c>
      <c r="E37" s="218" t="s">
        <v>768</v>
      </c>
      <c r="F37" s="205" t="s">
        <v>102</v>
      </c>
      <c r="G37" s="201">
        <f t="shared" si="0"/>
        <v>6038250</v>
      </c>
      <c r="H37" s="219"/>
      <c r="I37" s="219"/>
      <c r="J37" s="219"/>
      <c r="K37" s="213"/>
      <c r="L37" s="213"/>
      <c r="M37" s="214"/>
      <c r="N37" s="215" t="s">
        <v>231</v>
      </c>
      <c r="O37" s="215" t="s">
        <v>230</v>
      </c>
      <c r="P37" s="214">
        <v>400000</v>
      </c>
      <c r="Q37" s="215"/>
      <c r="R37" s="215"/>
      <c r="S37" s="214">
        <v>5638250</v>
      </c>
      <c r="T37" s="205"/>
      <c r="U37" s="205"/>
      <c r="V37" s="217"/>
    </row>
    <row r="38" spans="1:22" ht="111.75" customHeight="1">
      <c r="A38" s="305">
        <v>29</v>
      </c>
      <c r="B38" s="218" t="s">
        <v>685</v>
      </c>
      <c r="C38" s="205" t="s">
        <v>686</v>
      </c>
      <c r="D38" s="217" t="s">
        <v>687</v>
      </c>
      <c r="E38" s="218" t="s">
        <v>688</v>
      </c>
      <c r="F38" s="205" t="s">
        <v>141</v>
      </c>
      <c r="G38" s="201">
        <f t="shared" si="0"/>
        <v>10500000</v>
      </c>
      <c r="H38" s="219">
        <v>50000</v>
      </c>
      <c r="I38" s="219"/>
      <c r="J38" s="219"/>
      <c r="K38" s="213"/>
      <c r="L38" s="213"/>
      <c r="M38" s="214"/>
      <c r="N38" s="215"/>
      <c r="O38" s="215"/>
      <c r="P38" s="214">
        <v>10500000</v>
      </c>
      <c r="Q38" s="215"/>
      <c r="R38" s="215"/>
      <c r="S38" s="214"/>
      <c r="T38" s="229" t="s">
        <v>247</v>
      </c>
      <c r="U38" s="214"/>
      <c r="V38" s="217" t="s">
        <v>689</v>
      </c>
    </row>
    <row r="39" spans="1:22" ht="153.75" customHeight="1">
      <c r="A39" s="305">
        <v>30</v>
      </c>
      <c r="B39" s="218" t="s">
        <v>106</v>
      </c>
      <c r="C39" s="205" t="s">
        <v>89</v>
      </c>
      <c r="D39" s="217" t="s">
        <v>691</v>
      </c>
      <c r="E39" s="217" t="s">
        <v>628</v>
      </c>
      <c r="F39" s="205" t="s">
        <v>141</v>
      </c>
      <c r="G39" s="201">
        <f t="shared" si="0"/>
        <v>3000000</v>
      </c>
      <c r="H39" s="219"/>
      <c r="I39" s="219"/>
      <c r="J39" s="219"/>
      <c r="K39" s="213"/>
      <c r="L39" s="213"/>
      <c r="M39" s="214"/>
      <c r="N39" s="215"/>
      <c r="O39" s="215"/>
      <c r="P39" s="214"/>
      <c r="Q39" s="215" t="s">
        <v>236</v>
      </c>
      <c r="R39" s="215" t="s">
        <v>225</v>
      </c>
      <c r="S39" s="214">
        <v>3000000</v>
      </c>
      <c r="T39" s="205"/>
      <c r="U39" s="205"/>
      <c r="V39" s="217" t="s">
        <v>690</v>
      </c>
    </row>
    <row r="40" spans="1:22" ht="252">
      <c r="A40" s="305">
        <v>31</v>
      </c>
      <c r="B40" s="218" t="s">
        <v>87</v>
      </c>
      <c r="C40" s="205" t="s">
        <v>249</v>
      </c>
      <c r="D40" s="217" t="s">
        <v>731</v>
      </c>
      <c r="E40" s="217" t="s">
        <v>733</v>
      </c>
      <c r="F40" s="205" t="s">
        <v>141</v>
      </c>
      <c r="G40" s="201">
        <f t="shared" si="0"/>
        <v>220021</v>
      </c>
      <c r="H40" s="219"/>
      <c r="I40" s="219"/>
      <c r="J40" s="219"/>
      <c r="K40" s="213"/>
      <c r="L40" s="213"/>
      <c r="M40" s="214"/>
      <c r="N40" s="215" t="s">
        <v>18</v>
      </c>
      <c r="O40" s="215" t="s">
        <v>222</v>
      </c>
      <c r="P40" s="214">
        <v>220021</v>
      </c>
      <c r="Q40" s="215"/>
      <c r="R40" s="215"/>
      <c r="S40" s="214"/>
      <c r="T40" s="205"/>
      <c r="U40" s="205"/>
      <c r="V40" s="217" t="s">
        <v>732</v>
      </c>
    </row>
    <row r="41" spans="1:22" ht="84">
      <c r="A41" s="305"/>
      <c r="B41" s="218" t="s">
        <v>87</v>
      </c>
      <c r="C41" s="205" t="s">
        <v>945</v>
      </c>
      <c r="D41" s="263" t="s">
        <v>964</v>
      </c>
      <c r="E41" s="217" t="s">
        <v>596</v>
      </c>
      <c r="F41" s="205" t="s">
        <v>962</v>
      </c>
      <c r="G41" s="201">
        <f t="shared" si="0"/>
        <v>75000</v>
      </c>
      <c r="H41" s="219"/>
      <c r="I41" s="219"/>
      <c r="J41" s="219"/>
      <c r="K41" s="213"/>
      <c r="L41" s="213"/>
      <c r="M41" s="214"/>
      <c r="N41" s="215" t="s">
        <v>228</v>
      </c>
      <c r="O41" s="215" t="s">
        <v>222</v>
      </c>
      <c r="P41" s="214">
        <v>75000</v>
      </c>
      <c r="Q41" s="215"/>
      <c r="R41" s="215"/>
      <c r="S41" s="214"/>
      <c r="T41" s="205"/>
      <c r="U41" s="205"/>
      <c r="V41" s="217" t="s">
        <v>963</v>
      </c>
    </row>
    <row r="42" spans="1:22" ht="84">
      <c r="A42" s="305"/>
      <c r="B42" s="218" t="s">
        <v>87</v>
      </c>
      <c r="C42" s="205" t="s">
        <v>945</v>
      </c>
      <c r="D42" s="263" t="s">
        <v>983</v>
      </c>
      <c r="E42" s="217" t="s">
        <v>596</v>
      </c>
      <c r="F42" s="205"/>
      <c r="G42" s="201">
        <f t="shared" si="0"/>
        <v>70000</v>
      </c>
      <c r="H42" s="219"/>
      <c r="I42" s="219"/>
      <c r="J42" s="219"/>
      <c r="K42" s="213"/>
      <c r="L42" s="213"/>
      <c r="M42" s="214"/>
      <c r="N42" s="215"/>
      <c r="O42" s="215"/>
      <c r="P42" s="214"/>
      <c r="Q42" s="215" t="s">
        <v>231</v>
      </c>
      <c r="R42" s="215" t="s">
        <v>228</v>
      </c>
      <c r="S42" s="214">
        <v>70000</v>
      </c>
      <c r="T42" s="205"/>
      <c r="U42" s="205"/>
      <c r="V42" s="217" t="s">
        <v>984</v>
      </c>
    </row>
    <row r="43" spans="1:22" ht="273">
      <c r="A43" s="305">
        <v>32</v>
      </c>
      <c r="B43" s="218" t="s">
        <v>106</v>
      </c>
      <c r="C43" s="205" t="s">
        <v>89</v>
      </c>
      <c r="D43" s="217" t="s">
        <v>90</v>
      </c>
      <c r="E43" s="218" t="s">
        <v>122</v>
      </c>
      <c r="F43" s="205" t="s">
        <v>370</v>
      </c>
      <c r="G43" s="201">
        <f t="shared" ref="G43:G60" si="1">M43+P43+S43</f>
        <v>570000</v>
      </c>
      <c r="H43" s="219"/>
      <c r="I43" s="219"/>
      <c r="J43" s="219"/>
      <c r="K43" s="213"/>
      <c r="L43" s="213"/>
      <c r="M43" s="214"/>
      <c r="N43" s="215"/>
      <c r="O43" s="215"/>
      <c r="P43" s="214"/>
      <c r="Q43" s="215"/>
      <c r="R43" s="215"/>
      <c r="S43" s="32">
        <v>570000</v>
      </c>
      <c r="T43" s="229"/>
      <c r="U43" s="214"/>
      <c r="V43" s="217" t="s">
        <v>747</v>
      </c>
    </row>
    <row r="44" spans="1:22" ht="315">
      <c r="A44" s="305">
        <v>33</v>
      </c>
      <c r="B44" s="218" t="s">
        <v>38</v>
      </c>
      <c r="C44" s="205" t="s">
        <v>361</v>
      </c>
      <c r="D44" s="217" t="s">
        <v>371</v>
      </c>
      <c r="E44" s="218" t="s">
        <v>298</v>
      </c>
      <c r="F44" s="205" t="s">
        <v>102</v>
      </c>
      <c r="G44" s="201">
        <f t="shared" si="1"/>
        <v>304000</v>
      </c>
      <c r="H44" s="219"/>
      <c r="I44" s="219"/>
      <c r="J44" s="219"/>
      <c r="K44" s="213"/>
      <c r="L44" s="213"/>
      <c r="M44" s="214"/>
      <c r="N44" s="215"/>
      <c r="O44" s="215"/>
      <c r="P44" s="214"/>
      <c r="Q44" s="215"/>
      <c r="R44" s="215"/>
      <c r="S44" s="32">
        <v>304000</v>
      </c>
      <c r="T44" s="229"/>
      <c r="U44" s="214"/>
      <c r="V44" s="217" t="s">
        <v>748</v>
      </c>
    </row>
    <row r="45" spans="1:22" ht="206.25">
      <c r="A45" s="305">
        <v>34</v>
      </c>
      <c r="B45" s="218" t="s">
        <v>106</v>
      </c>
      <c r="C45" s="205" t="s">
        <v>361</v>
      </c>
      <c r="D45" s="217" t="s">
        <v>735</v>
      </c>
      <c r="E45" s="218" t="s">
        <v>298</v>
      </c>
      <c r="F45" s="205" t="s">
        <v>102</v>
      </c>
      <c r="G45" s="201">
        <f t="shared" si="1"/>
        <v>551000</v>
      </c>
      <c r="H45" s="219"/>
      <c r="I45" s="219"/>
      <c r="J45" s="219"/>
      <c r="K45" s="213"/>
      <c r="L45" s="213"/>
      <c r="M45" s="214"/>
      <c r="N45" s="215"/>
      <c r="O45" s="215"/>
      <c r="P45" s="214"/>
      <c r="Q45" s="215"/>
      <c r="R45" s="215"/>
      <c r="S45" s="32">
        <v>551000</v>
      </c>
      <c r="T45" s="229"/>
      <c r="U45" s="214"/>
      <c r="V45" s="217" t="s">
        <v>749</v>
      </c>
    </row>
    <row r="46" spans="1:22" ht="84">
      <c r="A46" s="305">
        <v>35</v>
      </c>
      <c r="B46" s="218" t="s">
        <v>87</v>
      </c>
      <c r="C46" s="205" t="s">
        <v>945</v>
      </c>
      <c r="D46" s="217" t="s">
        <v>736</v>
      </c>
      <c r="E46" s="218" t="s">
        <v>596</v>
      </c>
      <c r="F46" s="205" t="s">
        <v>102</v>
      </c>
      <c r="G46" s="201">
        <f t="shared" si="1"/>
        <v>142500</v>
      </c>
      <c r="H46" s="219"/>
      <c r="I46" s="219"/>
      <c r="J46" s="219"/>
      <c r="K46" s="213"/>
      <c r="L46" s="213"/>
      <c r="M46" s="214"/>
      <c r="N46" s="215"/>
      <c r="O46" s="215"/>
      <c r="P46" s="214"/>
      <c r="Q46" s="215"/>
      <c r="R46" s="215"/>
      <c r="S46" s="32">
        <v>142500</v>
      </c>
      <c r="T46" s="229"/>
      <c r="U46" s="214"/>
      <c r="V46" s="217" t="s">
        <v>750</v>
      </c>
    </row>
    <row r="47" spans="1:22" ht="210">
      <c r="A47" s="305">
        <v>36</v>
      </c>
      <c r="B47" s="220" t="s">
        <v>82</v>
      </c>
      <c r="C47" s="205" t="s">
        <v>17</v>
      </c>
      <c r="D47" s="217" t="s">
        <v>737</v>
      </c>
      <c r="E47" s="218" t="s">
        <v>27</v>
      </c>
      <c r="F47" s="205" t="s">
        <v>102</v>
      </c>
      <c r="G47" s="201">
        <f t="shared" si="1"/>
        <v>570000</v>
      </c>
      <c r="H47" s="219"/>
      <c r="I47" s="219"/>
      <c r="J47" s="219"/>
      <c r="K47" s="213"/>
      <c r="L47" s="213"/>
      <c r="M47" s="214"/>
      <c r="N47" s="215"/>
      <c r="O47" s="215"/>
      <c r="P47" s="214"/>
      <c r="Q47" s="215"/>
      <c r="R47" s="215"/>
      <c r="S47" s="32">
        <v>570000</v>
      </c>
      <c r="T47" s="229"/>
      <c r="U47" s="214"/>
      <c r="V47" s="217" t="s">
        <v>751</v>
      </c>
    </row>
    <row r="48" spans="1:22" ht="105">
      <c r="A48" s="305">
        <v>37</v>
      </c>
      <c r="B48" s="218" t="s">
        <v>87</v>
      </c>
      <c r="C48" s="205" t="s">
        <v>249</v>
      </c>
      <c r="D48" s="217" t="s">
        <v>692</v>
      </c>
      <c r="E48" s="218" t="s">
        <v>946</v>
      </c>
      <c r="F48" s="205" t="s">
        <v>370</v>
      </c>
      <c r="G48" s="201">
        <f t="shared" si="1"/>
        <v>71250</v>
      </c>
      <c r="H48" s="219"/>
      <c r="I48" s="219"/>
      <c r="J48" s="219"/>
      <c r="K48" s="213"/>
      <c r="L48" s="213"/>
      <c r="M48" s="214"/>
      <c r="N48" s="215"/>
      <c r="O48" s="215"/>
      <c r="P48" s="214"/>
      <c r="Q48" s="215"/>
      <c r="R48" s="215"/>
      <c r="S48" s="32">
        <v>71250</v>
      </c>
      <c r="T48" s="229"/>
      <c r="U48" s="214"/>
      <c r="V48" s="217" t="s">
        <v>752</v>
      </c>
    </row>
    <row r="49" spans="1:22" ht="147">
      <c r="A49" s="305">
        <v>38</v>
      </c>
      <c r="B49" s="218" t="s">
        <v>19</v>
      </c>
      <c r="C49" s="218" t="s">
        <v>337</v>
      </c>
      <c r="D49" s="217" t="s">
        <v>947</v>
      </c>
      <c r="E49" s="218" t="s">
        <v>948</v>
      </c>
      <c r="F49" s="205" t="s">
        <v>370</v>
      </c>
      <c r="G49" s="201">
        <f t="shared" si="1"/>
        <v>475000</v>
      </c>
      <c r="H49" s="219"/>
      <c r="I49" s="219"/>
      <c r="J49" s="219"/>
      <c r="K49" s="213"/>
      <c r="L49" s="213"/>
      <c r="M49" s="214"/>
      <c r="N49" s="215"/>
      <c r="O49" s="215"/>
      <c r="P49" s="214"/>
      <c r="Q49" s="215"/>
      <c r="R49" s="215"/>
      <c r="S49" s="32">
        <v>475000</v>
      </c>
      <c r="T49" s="229"/>
      <c r="U49" s="214"/>
      <c r="V49" s="217" t="s">
        <v>753</v>
      </c>
    </row>
    <row r="50" spans="1:22" ht="84">
      <c r="A50" s="305">
        <v>39</v>
      </c>
      <c r="B50" s="218" t="s">
        <v>19</v>
      </c>
      <c r="C50" s="218" t="s">
        <v>337</v>
      </c>
      <c r="D50" s="217" t="s">
        <v>693</v>
      </c>
      <c r="E50" s="218" t="s">
        <v>948</v>
      </c>
      <c r="F50" s="205" t="s">
        <v>370</v>
      </c>
      <c r="G50" s="201">
        <f t="shared" si="1"/>
        <v>85500</v>
      </c>
      <c r="H50" s="219"/>
      <c r="I50" s="219"/>
      <c r="J50" s="219"/>
      <c r="K50" s="213"/>
      <c r="L50" s="213"/>
      <c r="M50" s="214"/>
      <c r="N50" s="215"/>
      <c r="O50" s="215"/>
      <c r="P50" s="214"/>
      <c r="Q50" s="215"/>
      <c r="R50" s="215"/>
      <c r="S50" s="32">
        <v>85500</v>
      </c>
      <c r="T50" s="229"/>
      <c r="U50" s="214"/>
      <c r="V50" s="217" t="s">
        <v>754</v>
      </c>
    </row>
    <row r="51" spans="1:22" ht="126">
      <c r="A51" s="305">
        <v>40</v>
      </c>
      <c r="B51" s="218" t="s">
        <v>106</v>
      </c>
      <c r="C51" s="205" t="s">
        <v>89</v>
      </c>
      <c r="D51" s="217" t="s">
        <v>738</v>
      </c>
      <c r="E51" s="218" t="s">
        <v>122</v>
      </c>
      <c r="F51" s="205" t="s">
        <v>949</v>
      </c>
      <c r="G51" s="201">
        <f t="shared" si="1"/>
        <v>285000</v>
      </c>
      <c r="H51" s="219"/>
      <c r="I51" s="219"/>
      <c r="J51" s="219"/>
      <c r="K51" s="213"/>
      <c r="L51" s="213"/>
      <c r="M51" s="214"/>
      <c r="N51" s="215"/>
      <c r="O51" s="215"/>
      <c r="P51" s="214"/>
      <c r="Q51" s="215"/>
      <c r="R51" s="215"/>
      <c r="S51" s="32">
        <v>285000</v>
      </c>
      <c r="T51" s="229"/>
      <c r="U51" s="214"/>
      <c r="V51" s="217" t="s">
        <v>755</v>
      </c>
    </row>
    <row r="52" spans="1:22" ht="147">
      <c r="A52" s="305">
        <v>41</v>
      </c>
      <c r="B52" s="218" t="s">
        <v>106</v>
      </c>
      <c r="C52" s="205" t="s">
        <v>89</v>
      </c>
      <c r="D52" s="217" t="s">
        <v>739</v>
      </c>
      <c r="E52" s="218" t="s">
        <v>122</v>
      </c>
      <c r="F52" s="205" t="s">
        <v>950</v>
      </c>
      <c r="G52" s="201">
        <f t="shared" si="1"/>
        <v>950000</v>
      </c>
      <c r="H52" s="219"/>
      <c r="I52" s="219"/>
      <c r="J52" s="219"/>
      <c r="K52" s="213"/>
      <c r="L52" s="213"/>
      <c r="M52" s="214"/>
      <c r="N52" s="215"/>
      <c r="O52" s="215"/>
      <c r="P52" s="214"/>
      <c r="Q52" s="215"/>
      <c r="R52" s="215"/>
      <c r="S52" s="32">
        <v>950000</v>
      </c>
      <c r="T52" s="229"/>
      <c r="U52" s="214"/>
      <c r="V52" s="217" t="s">
        <v>756</v>
      </c>
    </row>
    <row r="53" spans="1:22" ht="147">
      <c r="A53" s="305">
        <v>42</v>
      </c>
      <c r="B53" s="218" t="s">
        <v>106</v>
      </c>
      <c r="C53" s="205" t="s">
        <v>89</v>
      </c>
      <c r="D53" s="217" t="s">
        <v>740</v>
      </c>
      <c r="E53" s="218" t="s">
        <v>122</v>
      </c>
      <c r="F53" s="205" t="s">
        <v>951</v>
      </c>
      <c r="G53" s="201">
        <f t="shared" si="1"/>
        <v>114000</v>
      </c>
      <c r="H53" s="219"/>
      <c r="I53" s="219"/>
      <c r="J53" s="219"/>
      <c r="K53" s="213"/>
      <c r="L53" s="213"/>
      <c r="M53" s="214"/>
      <c r="N53" s="215"/>
      <c r="O53" s="215"/>
      <c r="P53" s="214"/>
      <c r="Q53" s="215"/>
      <c r="R53" s="215"/>
      <c r="S53" s="32">
        <v>114000</v>
      </c>
      <c r="T53" s="229"/>
      <c r="U53" s="214"/>
      <c r="V53" s="217" t="s">
        <v>757</v>
      </c>
    </row>
    <row r="54" spans="1:22" ht="206.25">
      <c r="A54" s="305">
        <v>43</v>
      </c>
      <c r="B54" s="218" t="s">
        <v>106</v>
      </c>
      <c r="C54" s="205" t="s">
        <v>361</v>
      </c>
      <c r="D54" s="217" t="s">
        <v>741</v>
      </c>
      <c r="E54" s="218" t="s">
        <v>298</v>
      </c>
      <c r="F54" s="205" t="s">
        <v>949</v>
      </c>
      <c r="G54" s="201">
        <f t="shared" si="1"/>
        <v>142500</v>
      </c>
      <c r="H54" s="219"/>
      <c r="I54" s="219"/>
      <c r="J54" s="219"/>
      <c r="K54" s="213"/>
      <c r="L54" s="213"/>
      <c r="M54" s="214"/>
      <c r="N54" s="215"/>
      <c r="O54" s="215"/>
      <c r="P54" s="214"/>
      <c r="Q54" s="215"/>
      <c r="R54" s="215"/>
      <c r="S54" s="32">
        <v>142500</v>
      </c>
      <c r="T54" s="229"/>
      <c r="U54" s="214"/>
      <c r="V54" s="217" t="s">
        <v>758</v>
      </c>
    </row>
    <row r="55" spans="1:22" ht="168">
      <c r="A55" s="305">
        <v>44</v>
      </c>
      <c r="B55" s="218" t="s">
        <v>87</v>
      </c>
      <c r="C55" s="205" t="s">
        <v>249</v>
      </c>
      <c r="D55" s="217" t="s">
        <v>742</v>
      </c>
      <c r="E55" s="218" t="s">
        <v>946</v>
      </c>
      <c r="F55" s="205" t="s">
        <v>370</v>
      </c>
      <c r="G55" s="201">
        <f t="shared" si="1"/>
        <v>1900000</v>
      </c>
      <c r="H55" s="219"/>
      <c r="I55" s="219"/>
      <c r="J55" s="219"/>
      <c r="K55" s="213"/>
      <c r="L55" s="213"/>
      <c r="M55" s="214"/>
      <c r="N55" s="215"/>
      <c r="O55" s="215"/>
      <c r="P55" s="214"/>
      <c r="Q55" s="215"/>
      <c r="R55" s="215"/>
      <c r="S55" s="32">
        <v>1900000</v>
      </c>
      <c r="T55" s="229"/>
      <c r="U55" s="214"/>
      <c r="V55" s="217" t="s">
        <v>759</v>
      </c>
    </row>
    <row r="56" spans="1:22" ht="105">
      <c r="A56" s="305">
        <v>45</v>
      </c>
      <c r="B56" s="220" t="s">
        <v>82</v>
      </c>
      <c r="C56" s="205" t="s">
        <v>17</v>
      </c>
      <c r="D56" s="217" t="s">
        <v>743</v>
      </c>
      <c r="E56" s="218" t="s">
        <v>27</v>
      </c>
      <c r="F56" s="205" t="s">
        <v>952</v>
      </c>
      <c r="G56" s="201">
        <f t="shared" si="1"/>
        <v>475000</v>
      </c>
      <c r="H56" s="219"/>
      <c r="I56" s="219"/>
      <c r="J56" s="219"/>
      <c r="K56" s="213"/>
      <c r="L56" s="213"/>
      <c r="M56" s="214"/>
      <c r="N56" s="215"/>
      <c r="O56" s="215"/>
      <c r="P56" s="214"/>
      <c r="Q56" s="215"/>
      <c r="R56" s="215"/>
      <c r="S56" s="32">
        <v>475000</v>
      </c>
      <c r="T56" s="229"/>
      <c r="U56" s="214"/>
      <c r="V56" s="217" t="s">
        <v>760</v>
      </c>
    </row>
    <row r="57" spans="1:22" ht="84">
      <c r="A57" s="305">
        <v>46</v>
      </c>
      <c r="B57" s="205" t="s">
        <v>81</v>
      </c>
      <c r="C57" s="205" t="s">
        <v>912</v>
      </c>
      <c r="D57" s="217" t="s">
        <v>744</v>
      </c>
      <c r="E57" s="218" t="s">
        <v>953</v>
      </c>
      <c r="F57" s="205" t="s">
        <v>949</v>
      </c>
      <c r="G57" s="201">
        <f t="shared" si="1"/>
        <v>142500</v>
      </c>
      <c r="H57" s="219"/>
      <c r="I57" s="219"/>
      <c r="J57" s="219"/>
      <c r="K57" s="213"/>
      <c r="L57" s="213"/>
      <c r="M57" s="214"/>
      <c r="N57" s="215"/>
      <c r="O57" s="215"/>
      <c r="P57" s="214"/>
      <c r="Q57" s="215"/>
      <c r="R57" s="215"/>
      <c r="S57" s="32">
        <v>142500</v>
      </c>
      <c r="T57" s="229"/>
      <c r="U57" s="214"/>
      <c r="V57" s="217" t="s">
        <v>761</v>
      </c>
    </row>
    <row r="58" spans="1:22" ht="115.5" customHeight="1">
      <c r="A58" s="305">
        <v>47</v>
      </c>
      <c r="B58" s="205" t="s">
        <v>106</v>
      </c>
      <c r="C58" s="205" t="s">
        <v>945</v>
      </c>
      <c r="D58" s="217" t="s">
        <v>745</v>
      </c>
      <c r="E58" s="218" t="s">
        <v>596</v>
      </c>
      <c r="F58" s="205" t="s">
        <v>102</v>
      </c>
      <c r="G58" s="201">
        <f t="shared" si="1"/>
        <v>399000</v>
      </c>
      <c r="H58" s="219"/>
      <c r="I58" s="219"/>
      <c r="J58" s="219"/>
      <c r="K58" s="213"/>
      <c r="L58" s="213"/>
      <c r="M58" s="214"/>
      <c r="N58" s="215"/>
      <c r="O58" s="215"/>
      <c r="P58" s="214"/>
      <c r="Q58" s="215"/>
      <c r="R58" s="215"/>
      <c r="S58" s="32">
        <v>399000</v>
      </c>
      <c r="T58" s="229"/>
      <c r="U58" s="214"/>
      <c r="V58" s="217" t="s">
        <v>762</v>
      </c>
    </row>
    <row r="59" spans="1:22" ht="210">
      <c r="A59" s="305">
        <v>48</v>
      </c>
      <c r="B59" s="205" t="s">
        <v>21</v>
      </c>
      <c r="C59" s="205" t="s">
        <v>935</v>
      </c>
      <c r="D59" s="217" t="s">
        <v>746</v>
      </c>
      <c r="E59" s="218" t="s">
        <v>922</v>
      </c>
      <c r="F59" s="205" t="s">
        <v>954</v>
      </c>
      <c r="G59" s="201">
        <f t="shared" si="1"/>
        <v>1140000</v>
      </c>
      <c r="H59" s="219"/>
      <c r="I59" s="219"/>
      <c r="J59" s="219"/>
      <c r="K59" s="213"/>
      <c r="L59" s="213"/>
      <c r="M59" s="214"/>
      <c r="N59" s="215"/>
      <c r="O59" s="215"/>
      <c r="P59" s="214"/>
      <c r="Q59" s="215"/>
      <c r="R59" s="215"/>
      <c r="S59" s="32">
        <v>1140000</v>
      </c>
      <c r="T59" s="229"/>
      <c r="U59" s="214"/>
      <c r="V59" s="217" t="s">
        <v>538</v>
      </c>
    </row>
    <row r="60" spans="1:22" ht="21">
      <c r="A60" s="305"/>
      <c r="B60" s="218"/>
      <c r="C60" s="220"/>
      <c r="D60" s="217"/>
      <c r="E60" s="218"/>
      <c r="F60" s="205"/>
      <c r="G60" s="201">
        <f t="shared" si="1"/>
        <v>0</v>
      </c>
      <c r="H60" s="219"/>
      <c r="I60" s="219"/>
      <c r="J60" s="219"/>
      <c r="K60" s="213"/>
      <c r="L60" s="213"/>
      <c r="M60" s="214"/>
      <c r="N60" s="215"/>
      <c r="O60" s="215"/>
      <c r="P60" s="214"/>
      <c r="Q60" s="215"/>
      <c r="R60" s="215"/>
      <c r="S60" s="214"/>
      <c r="T60" s="229"/>
      <c r="U60" s="214"/>
      <c r="V60" s="217"/>
    </row>
    <row r="61" spans="1:22" ht="18.75">
      <c r="A61" s="309"/>
      <c r="B61" s="230"/>
      <c r="C61" s="231"/>
      <c r="D61" s="231"/>
      <c r="E61" s="231"/>
      <c r="F61" s="231"/>
      <c r="G61" s="232">
        <f>SUM(G10:G60)</f>
        <v>49372681</v>
      </c>
      <c r="H61" s="232">
        <f>SUM(H10:H60)</f>
        <v>102500</v>
      </c>
      <c r="I61" s="233"/>
      <c r="J61" s="233"/>
      <c r="K61" s="233"/>
      <c r="L61" s="233"/>
      <c r="M61" s="232">
        <f>SUM(M10:M60)</f>
        <v>2996502</v>
      </c>
      <c r="N61" s="234"/>
      <c r="O61" s="264"/>
      <c r="P61" s="232">
        <f>SUM(P10:P60)</f>
        <v>20487000</v>
      </c>
      <c r="Q61" s="264"/>
      <c r="R61" s="264"/>
      <c r="S61" s="232">
        <f>SUM(S10:S60)</f>
        <v>25889179</v>
      </c>
      <c r="T61" s="265"/>
      <c r="U61" s="265"/>
      <c r="V61" s="266"/>
    </row>
    <row r="62" spans="1:22" ht="18.75">
      <c r="A62" s="310"/>
      <c r="B62" s="231"/>
      <c r="C62" s="235"/>
      <c r="D62" s="235"/>
      <c r="E62" s="235"/>
      <c r="F62" s="235"/>
      <c r="G62" s="236"/>
      <c r="H62" s="237"/>
      <c r="I62" s="237"/>
      <c r="J62" s="237"/>
      <c r="K62" s="237"/>
      <c r="L62" s="237"/>
      <c r="M62" s="236"/>
      <c r="N62" s="237"/>
      <c r="O62" s="237"/>
      <c r="P62" s="236"/>
      <c r="Q62" s="237"/>
      <c r="R62" s="237"/>
      <c r="S62" s="236"/>
      <c r="T62" s="235"/>
      <c r="U62" s="235"/>
      <c r="V62" s="235"/>
    </row>
    <row r="63" spans="1:22" ht="21">
      <c r="A63" s="235"/>
      <c r="B63" s="235"/>
      <c r="C63" s="238" t="s">
        <v>402</v>
      </c>
      <c r="D63" s="239"/>
      <c r="E63" s="240"/>
      <c r="F63" s="239"/>
      <c r="G63" s="241"/>
      <c r="H63" s="241"/>
      <c r="I63" s="241"/>
      <c r="J63" s="241"/>
      <c r="K63" s="241"/>
      <c r="L63" s="241"/>
      <c r="M63" s="241"/>
      <c r="N63" s="241"/>
      <c r="O63" s="241"/>
      <c r="P63" s="241"/>
      <c r="Q63" s="241"/>
      <c r="R63" s="241"/>
      <c r="S63" s="241"/>
      <c r="T63" s="239"/>
      <c r="U63" s="239"/>
      <c r="V63" s="239"/>
    </row>
    <row r="64" spans="1:22" ht="63">
      <c r="A64" s="239">
        <v>1</v>
      </c>
      <c r="B64" s="242" t="s">
        <v>84</v>
      </c>
      <c r="C64" s="243" t="s">
        <v>85</v>
      </c>
      <c r="D64" s="243" t="s">
        <v>91</v>
      </c>
      <c r="E64" s="244" t="s">
        <v>267</v>
      </c>
      <c r="F64" s="242" t="s">
        <v>114</v>
      </c>
      <c r="G64" s="245"/>
      <c r="H64" s="246">
        <v>440998</v>
      </c>
      <c r="I64" s="245"/>
      <c r="J64" s="245"/>
      <c r="K64" s="247"/>
      <c r="L64" s="247"/>
      <c r="M64" s="246">
        <v>213248</v>
      </c>
      <c r="N64" s="247" t="s">
        <v>231</v>
      </c>
      <c r="O64" s="247" t="s">
        <v>230</v>
      </c>
      <c r="P64" s="248">
        <v>227750</v>
      </c>
      <c r="Q64" s="247"/>
      <c r="R64" s="247"/>
      <c r="S64" s="277">
        <f>S61*0.0526</f>
        <v>1361770.8154</v>
      </c>
      <c r="T64" s="229" t="s">
        <v>247</v>
      </c>
      <c r="U64" s="250"/>
      <c r="V64" s="251" t="s">
        <v>640</v>
      </c>
    </row>
    <row r="65" spans="1:22" ht="126">
      <c r="A65" s="309">
        <v>2</v>
      </c>
      <c r="B65" s="242" t="s">
        <v>84</v>
      </c>
      <c r="C65" s="243" t="s">
        <v>205</v>
      </c>
      <c r="D65" s="243" t="s">
        <v>207</v>
      </c>
      <c r="E65" s="244" t="s">
        <v>107</v>
      </c>
      <c r="F65" s="242" t="s">
        <v>114</v>
      </c>
      <c r="G65" s="252"/>
      <c r="H65" s="246">
        <v>126000</v>
      </c>
      <c r="I65" s="245"/>
      <c r="J65" s="245"/>
      <c r="K65" s="247"/>
      <c r="L65" s="247"/>
      <c r="M65" s="246">
        <v>50000</v>
      </c>
      <c r="N65" s="247" t="s">
        <v>231</v>
      </c>
      <c r="O65" s="247" t="s">
        <v>230</v>
      </c>
      <c r="P65" s="248">
        <v>76000</v>
      </c>
      <c r="Q65" s="247"/>
      <c r="R65" s="247"/>
      <c r="S65" s="249"/>
      <c r="T65" s="229"/>
      <c r="U65" s="250"/>
      <c r="V65" s="251" t="s">
        <v>257</v>
      </c>
    </row>
    <row r="66" spans="1:22" ht="63">
      <c r="A66" s="239">
        <v>3</v>
      </c>
      <c r="B66" s="242" t="s">
        <v>84</v>
      </c>
      <c r="C66" s="243" t="s">
        <v>89</v>
      </c>
      <c r="D66" s="243" t="s">
        <v>250</v>
      </c>
      <c r="E66" s="244" t="s">
        <v>251</v>
      </c>
      <c r="F66" s="242" t="s">
        <v>88</v>
      </c>
      <c r="G66" s="245"/>
      <c r="H66" s="246">
        <v>192000</v>
      </c>
      <c r="I66" s="245"/>
      <c r="J66" s="245"/>
      <c r="K66" s="247" t="s">
        <v>236</v>
      </c>
      <c r="L66" s="247" t="s">
        <v>230</v>
      </c>
      <c r="M66" s="248">
        <v>50000</v>
      </c>
      <c r="N66" s="247" t="s">
        <v>236</v>
      </c>
      <c r="O66" s="247" t="s">
        <v>230</v>
      </c>
      <c r="P66" s="247" t="s">
        <v>641</v>
      </c>
      <c r="Q66" s="247" t="s">
        <v>236</v>
      </c>
      <c r="R66" s="247" t="s">
        <v>230</v>
      </c>
      <c r="S66" s="247" t="s">
        <v>642</v>
      </c>
      <c r="T66" s="229" t="s">
        <v>247</v>
      </c>
      <c r="U66" s="250"/>
      <c r="V66" s="243" t="s">
        <v>643</v>
      </c>
    </row>
    <row r="67" spans="1:22" ht="63">
      <c r="A67" s="309">
        <v>4</v>
      </c>
      <c r="B67" s="242" t="s">
        <v>82</v>
      </c>
      <c r="C67" s="243" t="s">
        <v>85</v>
      </c>
      <c r="D67" s="243" t="s">
        <v>253</v>
      </c>
      <c r="E67" s="243" t="s">
        <v>254</v>
      </c>
      <c r="F67" s="243" t="s">
        <v>88</v>
      </c>
      <c r="G67" s="246"/>
      <c r="H67" s="246">
        <v>139400</v>
      </c>
      <c r="I67" s="246"/>
      <c r="J67" s="246"/>
      <c r="K67" s="247" t="s">
        <v>236</v>
      </c>
      <c r="L67" s="247" t="s">
        <v>230</v>
      </c>
      <c r="M67" s="246">
        <v>49400</v>
      </c>
      <c r="N67" s="247" t="s">
        <v>236</v>
      </c>
      <c r="O67" s="247" t="s">
        <v>230</v>
      </c>
      <c r="P67" s="246">
        <v>90000</v>
      </c>
      <c r="Q67" s="246"/>
      <c r="R67" s="246"/>
      <c r="S67" s="246"/>
      <c r="T67" s="243" t="s">
        <v>247</v>
      </c>
      <c r="U67" s="253"/>
      <c r="V67" s="243" t="s">
        <v>252</v>
      </c>
    </row>
    <row r="68" spans="1:22" ht="63">
      <c r="A68" s="239">
        <v>5</v>
      </c>
      <c r="B68" s="242" t="s">
        <v>84</v>
      </c>
      <c r="C68" s="243" t="s">
        <v>255</v>
      </c>
      <c r="D68" s="243" t="s">
        <v>268</v>
      </c>
      <c r="E68" s="243" t="s">
        <v>256</v>
      </c>
      <c r="F68" s="243" t="s">
        <v>88</v>
      </c>
      <c r="G68" s="246"/>
      <c r="H68" s="246">
        <v>120000</v>
      </c>
      <c r="I68" s="246"/>
      <c r="J68" s="246"/>
      <c r="K68" s="247" t="s">
        <v>236</v>
      </c>
      <c r="L68" s="247" t="s">
        <v>230</v>
      </c>
      <c r="M68" s="246">
        <v>120000</v>
      </c>
      <c r="N68" s="246"/>
      <c r="O68" s="246"/>
      <c r="P68" s="246"/>
      <c r="Q68" s="246"/>
      <c r="R68" s="246"/>
      <c r="S68" s="246"/>
      <c r="T68" s="243" t="s">
        <v>247</v>
      </c>
      <c r="U68" s="253"/>
      <c r="V68" s="243" t="s">
        <v>257</v>
      </c>
    </row>
    <row r="69" spans="1:22" ht="63">
      <c r="A69" s="309">
        <v>6</v>
      </c>
      <c r="B69" s="242" t="s">
        <v>84</v>
      </c>
      <c r="C69" s="243" t="s">
        <v>258</v>
      </c>
      <c r="D69" s="243" t="s">
        <v>259</v>
      </c>
      <c r="E69" s="243" t="s">
        <v>260</v>
      </c>
      <c r="F69" s="243" t="s">
        <v>88</v>
      </c>
      <c r="G69" s="246"/>
      <c r="H69" s="246">
        <v>61000</v>
      </c>
      <c r="I69" s="246"/>
      <c r="J69" s="246"/>
      <c r="K69" s="247" t="s">
        <v>236</v>
      </c>
      <c r="L69" s="247" t="s">
        <v>230</v>
      </c>
      <c r="M69" s="246">
        <v>30000</v>
      </c>
      <c r="N69" s="247" t="s">
        <v>236</v>
      </c>
      <c r="O69" s="247" t="s">
        <v>230</v>
      </c>
      <c r="P69" s="246">
        <v>31000</v>
      </c>
      <c r="Q69" s="246"/>
      <c r="R69" s="246"/>
      <c r="S69" s="246"/>
      <c r="T69" s="243" t="s">
        <v>247</v>
      </c>
      <c r="U69" s="22"/>
      <c r="V69" s="243" t="s">
        <v>260</v>
      </c>
    </row>
    <row r="70" spans="1:22" ht="126">
      <c r="A70" s="239">
        <v>7</v>
      </c>
      <c r="B70" s="242" t="s">
        <v>82</v>
      </c>
      <c r="C70" s="243" t="s">
        <v>205</v>
      </c>
      <c r="D70" s="243" t="s">
        <v>261</v>
      </c>
      <c r="E70" s="243" t="s">
        <v>262</v>
      </c>
      <c r="F70" s="243" t="s">
        <v>114</v>
      </c>
      <c r="G70" s="246"/>
      <c r="H70" s="246">
        <v>112500</v>
      </c>
      <c r="I70" s="246"/>
      <c r="J70" s="246"/>
      <c r="K70" s="246" t="s">
        <v>224</v>
      </c>
      <c r="L70" s="247" t="s">
        <v>236</v>
      </c>
      <c r="M70" s="246">
        <v>52500</v>
      </c>
      <c r="N70" s="247" t="s">
        <v>236</v>
      </c>
      <c r="O70" s="247" t="s">
        <v>230</v>
      </c>
      <c r="P70" s="246">
        <v>60000</v>
      </c>
      <c r="Q70" s="246"/>
      <c r="R70" s="246"/>
      <c r="S70" s="246"/>
      <c r="T70" s="243" t="s">
        <v>247</v>
      </c>
      <c r="U70" s="22"/>
      <c r="V70" s="243" t="s">
        <v>263</v>
      </c>
    </row>
    <row r="71" spans="1:22" ht="126">
      <c r="A71" s="309">
        <v>8</v>
      </c>
      <c r="B71" s="242" t="s">
        <v>84</v>
      </c>
      <c r="C71" s="243" t="s">
        <v>205</v>
      </c>
      <c r="D71" s="243" t="s">
        <v>264</v>
      </c>
      <c r="E71" s="243" t="s">
        <v>269</v>
      </c>
      <c r="F71" s="243" t="s">
        <v>114</v>
      </c>
      <c r="G71" s="246"/>
      <c r="H71" s="246">
        <v>25000</v>
      </c>
      <c r="I71" s="246"/>
      <c r="J71" s="246"/>
      <c r="K71" s="246"/>
      <c r="L71" s="246"/>
      <c r="M71" s="246">
        <v>15000</v>
      </c>
      <c r="N71" s="246" t="s">
        <v>231</v>
      </c>
      <c r="O71" s="246" t="s">
        <v>18</v>
      </c>
      <c r="P71" s="246">
        <v>10000</v>
      </c>
      <c r="Q71" s="246"/>
      <c r="R71" s="246"/>
      <c r="S71" s="246"/>
      <c r="T71" s="243" t="s">
        <v>247</v>
      </c>
      <c r="U71" s="22"/>
      <c r="V71" s="243" t="s">
        <v>265</v>
      </c>
    </row>
    <row r="72" spans="1:22" ht="63">
      <c r="A72" s="239">
        <v>9</v>
      </c>
      <c r="B72" s="242" t="s">
        <v>79</v>
      </c>
      <c r="C72" s="243" t="s">
        <v>337</v>
      </c>
      <c r="D72" s="243" t="s">
        <v>593</v>
      </c>
      <c r="E72" s="243" t="s">
        <v>121</v>
      </c>
      <c r="F72" s="243" t="s">
        <v>114</v>
      </c>
      <c r="G72" s="246"/>
      <c r="H72" s="246">
        <v>100000</v>
      </c>
      <c r="I72" s="246"/>
      <c r="J72" s="246"/>
      <c r="K72" s="246"/>
      <c r="L72" s="246"/>
      <c r="M72" s="246"/>
      <c r="N72" s="247" t="s">
        <v>231</v>
      </c>
      <c r="O72" s="247" t="s">
        <v>230</v>
      </c>
      <c r="P72" s="246">
        <v>50000</v>
      </c>
      <c r="Q72" s="247" t="s">
        <v>231</v>
      </c>
      <c r="R72" s="247" t="s">
        <v>230</v>
      </c>
      <c r="S72" s="246">
        <v>50000</v>
      </c>
      <c r="T72" s="243" t="s">
        <v>247</v>
      </c>
      <c r="U72" s="22"/>
      <c r="V72" s="243" t="s">
        <v>644</v>
      </c>
    </row>
    <row r="73" spans="1:22" ht="63">
      <c r="A73" s="309">
        <v>10</v>
      </c>
      <c r="B73" s="242" t="s">
        <v>79</v>
      </c>
      <c r="C73" s="243" t="s">
        <v>350</v>
      </c>
      <c r="D73" s="243" t="s">
        <v>645</v>
      </c>
      <c r="E73" s="243" t="s">
        <v>121</v>
      </c>
      <c r="F73" s="243" t="s">
        <v>114</v>
      </c>
      <c r="G73" s="246"/>
      <c r="H73" s="246">
        <v>35000</v>
      </c>
      <c r="I73" s="246"/>
      <c r="J73" s="246"/>
      <c r="K73" s="246"/>
      <c r="L73" s="246"/>
      <c r="M73" s="246"/>
      <c r="N73" s="247" t="s">
        <v>231</v>
      </c>
      <c r="O73" s="247" t="s">
        <v>230</v>
      </c>
      <c r="P73" s="246">
        <v>35000</v>
      </c>
      <c r="Q73" s="246"/>
      <c r="R73" s="246"/>
      <c r="S73" s="246"/>
      <c r="T73" s="243" t="s">
        <v>247</v>
      </c>
      <c r="U73" s="22"/>
      <c r="V73" s="243" t="s">
        <v>646</v>
      </c>
    </row>
    <row r="74" spans="1:22" ht="72">
      <c r="A74" s="239">
        <v>11</v>
      </c>
      <c r="B74" s="242" t="s">
        <v>81</v>
      </c>
      <c r="C74" s="243" t="s">
        <v>116</v>
      </c>
      <c r="D74" s="243" t="s">
        <v>594</v>
      </c>
      <c r="E74" s="243" t="s">
        <v>598</v>
      </c>
      <c r="F74" s="243" t="s">
        <v>114</v>
      </c>
      <c r="G74" s="246"/>
      <c r="H74" s="246">
        <v>25000</v>
      </c>
      <c r="I74" s="246"/>
      <c r="J74" s="246"/>
      <c r="K74" s="246"/>
      <c r="L74" s="246"/>
      <c r="M74" s="246"/>
      <c r="N74" s="247" t="s">
        <v>231</v>
      </c>
      <c r="O74" s="247" t="s">
        <v>230</v>
      </c>
      <c r="P74" s="246">
        <v>25000</v>
      </c>
      <c r="Q74" s="246"/>
      <c r="R74" s="246"/>
      <c r="S74" s="246"/>
      <c r="T74" s="243" t="s">
        <v>247</v>
      </c>
      <c r="U74" s="22"/>
      <c r="V74" s="243" t="s">
        <v>647</v>
      </c>
    </row>
    <row r="75" spans="1:22" ht="72">
      <c r="A75" s="309">
        <v>12</v>
      </c>
      <c r="B75" s="242" t="s">
        <v>87</v>
      </c>
      <c r="C75" s="243" t="s">
        <v>96</v>
      </c>
      <c r="D75" s="243" t="s">
        <v>595</v>
      </c>
      <c r="E75" s="243" t="s">
        <v>121</v>
      </c>
      <c r="F75" s="243" t="s">
        <v>114</v>
      </c>
      <c r="G75" s="246"/>
      <c r="H75" s="246">
        <v>20846</v>
      </c>
      <c r="I75" s="246"/>
      <c r="J75" s="246"/>
      <c r="K75" s="246"/>
      <c r="L75" s="246"/>
      <c r="M75" s="246"/>
      <c r="N75" s="247" t="s">
        <v>231</v>
      </c>
      <c r="O75" s="247" t="s">
        <v>230</v>
      </c>
      <c r="P75" s="246">
        <v>20846</v>
      </c>
      <c r="Q75" s="246"/>
      <c r="R75" s="246"/>
      <c r="S75" s="246"/>
      <c r="T75" s="243" t="s">
        <v>247</v>
      </c>
      <c r="U75" s="22"/>
      <c r="V75" s="243" t="s">
        <v>648</v>
      </c>
    </row>
    <row r="76" spans="1:22" ht="84" customHeight="1">
      <c r="A76" s="239">
        <v>13</v>
      </c>
      <c r="B76" s="242" t="s">
        <v>79</v>
      </c>
      <c r="C76" s="243" t="s">
        <v>350</v>
      </c>
      <c r="D76" s="243" t="s">
        <v>649</v>
      </c>
      <c r="E76" s="243" t="s">
        <v>121</v>
      </c>
      <c r="F76" s="243" t="s">
        <v>114</v>
      </c>
      <c r="G76" s="246"/>
      <c r="H76" s="246">
        <v>23000</v>
      </c>
      <c r="I76" s="246"/>
      <c r="J76" s="246"/>
      <c r="K76" s="246"/>
      <c r="L76" s="246"/>
      <c r="M76" s="246"/>
      <c r="N76" s="247" t="s">
        <v>225</v>
      </c>
      <c r="O76" s="247" t="s">
        <v>230</v>
      </c>
      <c r="P76" s="254">
        <v>23000</v>
      </c>
      <c r="Q76" s="246"/>
      <c r="R76" s="246"/>
      <c r="S76" s="246"/>
      <c r="T76" s="243" t="s">
        <v>247</v>
      </c>
      <c r="U76" s="22"/>
      <c r="V76" s="243" t="s">
        <v>650</v>
      </c>
    </row>
    <row r="77" spans="1:22" ht="88.5" customHeight="1">
      <c r="A77" s="239">
        <v>14</v>
      </c>
      <c r="B77" s="242" t="s">
        <v>79</v>
      </c>
      <c r="C77" s="243" t="s">
        <v>350</v>
      </c>
      <c r="D77" s="243" t="s">
        <v>693</v>
      </c>
      <c r="E77" s="243" t="s">
        <v>694</v>
      </c>
      <c r="F77" s="243" t="s">
        <v>114</v>
      </c>
      <c r="G77" s="246"/>
      <c r="H77" s="246"/>
      <c r="I77" s="246"/>
      <c r="J77" s="246"/>
      <c r="K77" s="246"/>
      <c r="L77" s="246"/>
      <c r="M77" s="246"/>
      <c r="N77" s="247"/>
      <c r="O77" s="247"/>
      <c r="P77" s="254"/>
      <c r="Q77" s="246"/>
      <c r="R77" s="246"/>
      <c r="S77" s="246">
        <v>80000</v>
      </c>
      <c r="T77" s="243"/>
      <c r="U77" s="22"/>
      <c r="V77" s="243"/>
    </row>
    <row r="78" spans="1:22" ht="63">
      <c r="A78" s="309">
        <v>15</v>
      </c>
      <c r="B78" s="242" t="s">
        <v>79</v>
      </c>
      <c r="C78" s="243" t="s">
        <v>350</v>
      </c>
      <c r="D78" s="243" t="s">
        <v>651</v>
      </c>
      <c r="E78" s="243" t="s">
        <v>121</v>
      </c>
      <c r="F78" s="243" t="s">
        <v>114</v>
      </c>
      <c r="G78" s="246"/>
      <c r="H78" s="246">
        <v>20000</v>
      </c>
      <c r="I78" s="246"/>
      <c r="J78" s="246"/>
      <c r="K78" s="246"/>
      <c r="L78" s="246"/>
      <c r="M78" s="246"/>
      <c r="N78" s="247" t="s">
        <v>225</v>
      </c>
      <c r="O78" s="247" t="s">
        <v>230</v>
      </c>
      <c r="P78" s="254">
        <v>20000</v>
      </c>
      <c r="Q78" s="246"/>
      <c r="R78" s="246"/>
      <c r="S78" s="246"/>
      <c r="T78" s="243" t="s">
        <v>247</v>
      </c>
      <c r="U78" s="22"/>
      <c r="V78" s="243" t="s">
        <v>652</v>
      </c>
    </row>
    <row r="79" spans="1:22" ht="78.75">
      <c r="A79" s="239">
        <v>16</v>
      </c>
      <c r="B79" s="242" t="s">
        <v>653</v>
      </c>
      <c r="C79" s="243" t="s">
        <v>654</v>
      </c>
      <c r="D79" s="243" t="s">
        <v>655</v>
      </c>
      <c r="E79" s="243" t="s">
        <v>121</v>
      </c>
      <c r="F79" s="243" t="s">
        <v>114</v>
      </c>
      <c r="G79" s="246"/>
      <c r="H79" s="246">
        <v>5000</v>
      </c>
      <c r="I79" s="246"/>
      <c r="J79" s="246"/>
      <c r="K79" s="246"/>
      <c r="L79" s="246"/>
      <c r="M79" s="246"/>
      <c r="N79" s="247" t="s">
        <v>225</v>
      </c>
      <c r="O79" s="247" t="s">
        <v>230</v>
      </c>
      <c r="P79" s="254">
        <v>5000</v>
      </c>
      <c r="Q79" s="246"/>
      <c r="R79" s="246"/>
      <c r="S79" s="246"/>
      <c r="T79" s="243" t="s">
        <v>247</v>
      </c>
      <c r="U79" s="22"/>
      <c r="V79" s="243" t="s">
        <v>656</v>
      </c>
    </row>
    <row r="80" spans="1:22" ht="141" customHeight="1">
      <c r="A80" s="218">
        <v>17</v>
      </c>
      <c r="B80" s="218" t="s">
        <v>106</v>
      </c>
      <c r="C80" s="205" t="s">
        <v>117</v>
      </c>
      <c r="D80" s="217" t="s">
        <v>188</v>
      </c>
      <c r="E80" s="218" t="s">
        <v>119</v>
      </c>
      <c r="F80" s="205" t="s">
        <v>88</v>
      </c>
      <c r="G80" s="214"/>
      <c r="H80" s="214">
        <v>25000</v>
      </c>
      <c r="I80" s="219"/>
      <c r="J80" s="219"/>
      <c r="K80" s="213" t="s">
        <v>228</v>
      </c>
      <c r="L80" s="213" t="s">
        <v>30</v>
      </c>
      <c r="M80" s="214">
        <v>25000</v>
      </c>
      <c r="N80" s="213"/>
      <c r="O80" s="213"/>
      <c r="P80" s="214"/>
      <c r="Q80" s="215"/>
      <c r="R80" s="215"/>
      <c r="S80" s="214"/>
      <c r="T80" s="205" t="s">
        <v>247</v>
      </c>
      <c r="U80" s="205"/>
      <c r="V80" s="226" t="s">
        <v>200</v>
      </c>
    </row>
    <row r="81" spans="1:22" ht="18.75">
      <c r="A81" s="22"/>
      <c r="B81" s="242"/>
      <c r="C81" s="255"/>
      <c r="D81" s="255"/>
      <c r="E81" s="255"/>
      <c r="F81" s="243"/>
      <c r="G81" s="233"/>
      <c r="H81" s="233">
        <v>1470744</v>
      </c>
      <c r="I81" s="233" t="s">
        <v>695</v>
      </c>
      <c r="J81" s="233"/>
      <c r="K81" s="233"/>
      <c r="L81" s="233"/>
      <c r="M81" s="233">
        <v>580148</v>
      </c>
      <c r="N81" s="233"/>
      <c r="O81" s="233"/>
      <c r="P81" s="233">
        <v>673596</v>
      </c>
      <c r="Q81" s="233"/>
      <c r="R81" s="233"/>
      <c r="S81" s="233"/>
      <c r="T81" s="243"/>
      <c r="U81" s="22"/>
      <c r="V81" s="243"/>
    </row>
    <row r="82" spans="1:22" ht="36.75" customHeight="1">
      <c r="A82" s="22"/>
      <c r="B82" s="376" t="s">
        <v>530</v>
      </c>
      <c r="C82" s="377"/>
      <c r="D82" s="256"/>
      <c r="E82" s="257"/>
      <c r="F82" s="220"/>
      <c r="G82" s="233"/>
      <c r="H82" s="233"/>
      <c r="I82" s="233"/>
      <c r="J82" s="233"/>
      <c r="K82" s="233"/>
      <c r="L82" s="233"/>
      <c r="M82" s="233"/>
      <c r="N82" s="233"/>
      <c r="O82" s="233"/>
      <c r="P82" s="233"/>
      <c r="Q82" s="233"/>
      <c r="R82" s="233"/>
      <c r="S82" s="233"/>
      <c r="T82" s="243"/>
      <c r="U82" s="22"/>
      <c r="V82" s="243"/>
    </row>
    <row r="83" spans="1:22" ht="104.25" customHeight="1">
      <c r="A83" s="311">
        <v>1</v>
      </c>
      <c r="B83" s="221" t="s">
        <v>82</v>
      </c>
      <c r="C83" s="221" t="s">
        <v>696</v>
      </c>
      <c r="D83" s="221" t="s">
        <v>697</v>
      </c>
      <c r="E83" s="221" t="s">
        <v>698</v>
      </c>
      <c r="F83" s="220" t="s">
        <v>114</v>
      </c>
      <c r="G83" s="233">
        <v>28000000</v>
      </c>
      <c r="H83" s="233"/>
      <c r="I83" s="233"/>
      <c r="J83" s="233"/>
      <c r="K83" s="233"/>
      <c r="L83" s="233"/>
      <c r="M83" s="233"/>
      <c r="N83" s="233"/>
      <c r="O83" s="233"/>
      <c r="P83" s="233"/>
      <c r="Q83" s="233"/>
      <c r="R83" s="233"/>
      <c r="S83" s="233">
        <v>28000000</v>
      </c>
      <c r="T83" s="243"/>
      <c r="U83" s="22"/>
      <c r="V83" s="243" t="s">
        <v>699</v>
      </c>
    </row>
    <row r="84" spans="1:22" ht="72.75" customHeight="1">
      <c r="A84" s="311">
        <v>2</v>
      </c>
      <c r="B84" s="220" t="s">
        <v>38</v>
      </c>
      <c r="C84" s="223" t="s">
        <v>123</v>
      </c>
      <c r="D84" s="258" t="s">
        <v>700</v>
      </c>
      <c r="E84" s="259" t="s">
        <v>701</v>
      </c>
      <c r="F84" s="220" t="s">
        <v>114</v>
      </c>
      <c r="G84" s="233">
        <v>15800000</v>
      </c>
      <c r="H84" s="233"/>
      <c r="I84" s="233"/>
      <c r="J84" s="233"/>
      <c r="K84" s="233"/>
      <c r="L84" s="233"/>
      <c r="M84" s="233"/>
      <c r="N84" s="233" t="s">
        <v>224</v>
      </c>
      <c r="O84" s="233" t="s">
        <v>230</v>
      </c>
      <c r="P84" s="233">
        <v>15800000</v>
      </c>
      <c r="Q84" s="233"/>
      <c r="R84" s="233"/>
      <c r="S84" s="233"/>
      <c r="T84" s="243"/>
      <c r="U84" s="22"/>
      <c r="V84" s="243" t="s">
        <v>702</v>
      </c>
    </row>
    <row r="85" spans="1:22" ht="60.75" customHeight="1">
      <c r="A85" s="311">
        <v>3</v>
      </c>
      <c r="B85" s="221" t="s">
        <v>703</v>
      </c>
      <c r="C85" s="220" t="s">
        <v>704</v>
      </c>
      <c r="D85" s="221" t="s">
        <v>705</v>
      </c>
      <c r="E85" s="258" t="s">
        <v>706</v>
      </c>
      <c r="F85" s="220" t="s">
        <v>114</v>
      </c>
      <c r="G85" s="233">
        <v>40000000</v>
      </c>
      <c r="H85" s="233"/>
      <c r="I85" s="233"/>
      <c r="J85" s="233"/>
      <c r="K85" s="233"/>
      <c r="L85" s="233"/>
      <c r="M85" s="233"/>
      <c r="N85" s="233"/>
      <c r="O85" s="233"/>
      <c r="P85" s="233"/>
      <c r="Q85" s="233"/>
      <c r="R85" s="233"/>
      <c r="S85" s="233">
        <v>40000000</v>
      </c>
      <c r="T85" s="243"/>
      <c r="U85" s="22"/>
      <c r="V85" s="243" t="s">
        <v>707</v>
      </c>
    </row>
    <row r="86" spans="1:22" ht="63.75" customHeight="1">
      <c r="A86" s="311">
        <v>4</v>
      </c>
      <c r="B86" s="220" t="s">
        <v>38</v>
      </c>
      <c r="C86" s="260" t="s">
        <v>708</v>
      </c>
      <c r="D86" s="258" t="s">
        <v>709</v>
      </c>
      <c r="E86" s="258" t="s">
        <v>710</v>
      </c>
      <c r="F86" s="220" t="s">
        <v>114</v>
      </c>
      <c r="G86" s="233">
        <v>2000000</v>
      </c>
      <c r="H86" s="233"/>
      <c r="I86" s="233"/>
      <c r="J86" s="233"/>
      <c r="K86" s="233"/>
      <c r="L86" s="233"/>
      <c r="M86" s="233"/>
      <c r="N86" s="233"/>
      <c r="O86" s="233"/>
      <c r="P86" s="233"/>
      <c r="Q86" s="233"/>
      <c r="R86" s="233"/>
      <c r="S86" s="233">
        <v>2000000</v>
      </c>
      <c r="T86" s="243"/>
      <c r="U86" s="22"/>
      <c r="V86" s="243" t="s">
        <v>711</v>
      </c>
    </row>
    <row r="87" spans="1:22" ht="88.5" customHeight="1">
      <c r="A87" s="311">
        <v>5</v>
      </c>
      <c r="B87" s="220" t="s">
        <v>712</v>
      </c>
      <c r="C87" s="261" t="s">
        <v>85</v>
      </c>
      <c r="D87" s="258" t="s">
        <v>713</v>
      </c>
      <c r="E87" s="258" t="s">
        <v>714</v>
      </c>
      <c r="F87" s="220" t="s">
        <v>114</v>
      </c>
      <c r="G87" s="233">
        <v>1700000</v>
      </c>
      <c r="H87" s="233"/>
      <c r="I87" s="233"/>
      <c r="J87" s="233"/>
      <c r="K87" s="233"/>
      <c r="L87" s="233"/>
      <c r="M87" s="233"/>
      <c r="N87" s="233"/>
      <c r="O87" s="233"/>
      <c r="P87" s="233"/>
      <c r="Q87" s="233"/>
      <c r="R87" s="233"/>
      <c r="S87" s="233">
        <v>1700000</v>
      </c>
      <c r="T87" s="243"/>
      <c r="U87" s="22"/>
      <c r="V87" s="243" t="s">
        <v>715</v>
      </c>
    </row>
    <row r="88" spans="1:22" ht="88.5" customHeight="1">
      <c r="A88" s="311">
        <v>6</v>
      </c>
      <c r="B88" s="256" t="s">
        <v>87</v>
      </c>
      <c r="C88" s="256" t="s">
        <v>249</v>
      </c>
      <c r="D88" s="228" t="s">
        <v>716</v>
      </c>
      <c r="E88" s="220" t="s">
        <v>717</v>
      </c>
      <c r="F88" s="220" t="s">
        <v>141</v>
      </c>
      <c r="G88" s="233">
        <v>1500000</v>
      </c>
      <c r="H88" s="233"/>
      <c r="I88" s="233"/>
      <c r="J88" s="233"/>
      <c r="K88" s="233"/>
      <c r="L88" s="233"/>
      <c r="M88" s="233"/>
      <c r="N88" s="233"/>
      <c r="O88" s="233"/>
      <c r="P88" s="233"/>
      <c r="Q88" s="233"/>
      <c r="R88" s="233"/>
      <c r="S88" s="233">
        <v>1500000</v>
      </c>
      <c r="T88" s="243"/>
      <c r="U88" s="22"/>
      <c r="V88" s="243" t="s">
        <v>718</v>
      </c>
    </row>
    <row r="89" spans="1:22" ht="88.5" customHeight="1">
      <c r="A89" s="311">
        <v>7</v>
      </c>
      <c r="B89" s="261" t="s">
        <v>87</v>
      </c>
      <c r="C89" s="261" t="s">
        <v>249</v>
      </c>
      <c r="D89" s="262" t="s">
        <v>719</v>
      </c>
      <c r="E89" s="220" t="s">
        <v>717</v>
      </c>
      <c r="F89" s="220" t="s">
        <v>141</v>
      </c>
      <c r="G89" s="233">
        <v>750000</v>
      </c>
      <c r="H89" s="233"/>
      <c r="I89" s="233"/>
      <c r="J89" s="233"/>
      <c r="K89" s="233"/>
      <c r="L89" s="233"/>
      <c r="M89" s="233"/>
      <c r="N89" s="233"/>
      <c r="O89" s="233"/>
      <c r="P89" s="233"/>
      <c r="Q89" s="233"/>
      <c r="R89" s="233"/>
      <c r="S89" s="233">
        <v>750000</v>
      </c>
      <c r="T89" s="243"/>
      <c r="U89" s="22"/>
      <c r="V89" s="243" t="s">
        <v>720</v>
      </c>
    </row>
    <row r="90" spans="1:22" ht="88.5" customHeight="1">
      <c r="A90" s="311"/>
      <c r="B90" s="97" t="s">
        <v>354</v>
      </c>
      <c r="C90" s="97" t="s">
        <v>673</v>
      </c>
      <c r="D90" s="95" t="s">
        <v>672</v>
      </c>
      <c r="E90" s="98" t="s">
        <v>674</v>
      </c>
      <c r="F90" s="98" t="s">
        <v>141</v>
      </c>
      <c r="G90" s="103">
        <f t="shared" ref="G90:G91" si="2">M90+P90+S90</f>
        <v>500000</v>
      </c>
      <c r="H90" s="6"/>
      <c r="I90" s="6"/>
      <c r="J90" s="6"/>
      <c r="K90" s="100"/>
      <c r="L90" s="100"/>
      <c r="M90" s="104"/>
      <c r="N90" s="100"/>
      <c r="O90" s="100"/>
      <c r="P90" s="102">
        <v>500000</v>
      </c>
      <c r="Q90" s="7"/>
      <c r="R90" s="7"/>
      <c r="S90" s="5"/>
      <c r="T90" s="99"/>
      <c r="U90" s="97"/>
      <c r="V90" s="101"/>
    </row>
    <row r="91" spans="1:22" ht="88.5" customHeight="1">
      <c r="A91" s="115">
        <v>2</v>
      </c>
      <c r="B91" s="115"/>
      <c r="C91" s="115"/>
      <c r="D91" s="95" t="s">
        <v>721</v>
      </c>
      <c r="E91" s="98" t="s">
        <v>723</v>
      </c>
      <c r="F91" s="98" t="s">
        <v>141</v>
      </c>
      <c r="G91" s="103">
        <f t="shared" si="2"/>
        <v>620000</v>
      </c>
      <c r="H91" s="140"/>
      <c r="I91" s="140"/>
      <c r="J91" s="118"/>
      <c r="K91" s="141"/>
      <c r="L91" s="142"/>
      <c r="M91" s="118"/>
      <c r="N91" s="118"/>
      <c r="O91" s="117"/>
      <c r="P91" s="102" t="s">
        <v>724</v>
      </c>
      <c r="Q91" s="118"/>
      <c r="R91" s="143"/>
      <c r="S91" s="118"/>
      <c r="T91" s="118"/>
      <c r="U91" s="143"/>
      <c r="V91" s="115"/>
    </row>
    <row r="92" spans="1:22" ht="18.75">
      <c r="A92" s="22"/>
      <c r="B92" s="255"/>
      <c r="C92" s="92"/>
      <c r="D92" s="243"/>
      <c r="E92" s="243"/>
      <c r="F92" s="243"/>
      <c r="G92" s="233">
        <v>89750000</v>
      </c>
      <c r="H92" s="233"/>
      <c r="I92" s="233"/>
      <c r="J92" s="233"/>
      <c r="K92" s="233"/>
      <c r="L92" s="233"/>
      <c r="M92" s="233"/>
      <c r="N92" s="233"/>
      <c r="O92" s="233"/>
      <c r="P92" s="233"/>
      <c r="Q92" s="233"/>
      <c r="R92" s="233"/>
      <c r="S92" s="233">
        <v>73950000</v>
      </c>
      <c r="T92" s="243"/>
      <c r="U92" s="22"/>
      <c r="V92" s="243"/>
    </row>
    <row r="94" spans="1:22">
      <c r="P94" s="312"/>
    </row>
  </sheetData>
  <autoFilter ref="A9:W80"/>
  <mergeCells count="20">
    <mergeCell ref="B82:C82"/>
    <mergeCell ref="B2:V2"/>
    <mergeCell ref="F4:F7"/>
    <mergeCell ref="G6:G7"/>
    <mergeCell ref="H6:H7"/>
    <mergeCell ref="I6:I7"/>
    <mergeCell ref="J6:J7"/>
    <mergeCell ref="K6:M6"/>
    <mergeCell ref="N6:P6"/>
    <mergeCell ref="Q6:S6"/>
    <mergeCell ref="G4:J5"/>
    <mergeCell ref="T4:T7"/>
    <mergeCell ref="U4:U7"/>
    <mergeCell ref="V4:V7"/>
    <mergeCell ref="K4:S5"/>
    <mergeCell ref="A4:A7"/>
    <mergeCell ref="B4:B7"/>
    <mergeCell ref="C4:C7"/>
    <mergeCell ref="D4:D7"/>
    <mergeCell ref="E4:E7"/>
  </mergeCells>
  <dataValidations count="1">
    <dataValidation allowBlank="1" sqref="D64:D65"/>
  </dataValidations>
  <pageMargins left="0.15748031496062992" right="0.15748031496062992" top="0.74803149606299213" bottom="0.74803149606299213" header="0.31496062992125984" footer="0.31496062992125984"/>
  <pageSetup scale="45" orientation="landscape" r:id="rId1"/>
  <colBreaks count="1" manualBreakCount="1">
    <brk id="22" max="1048575" man="1"/>
  </colBreaks>
  <ignoredErrors>
    <ignoredError sqref="P9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
  <sheetViews>
    <sheetView workbookViewId="0">
      <selection activeCell="C16" sqref="C16"/>
    </sheetView>
  </sheetViews>
  <sheetFormatPr defaultRowHeight="15"/>
  <cols>
    <col min="1" max="1" width="6.5703125" customWidth="1"/>
    <col min="2" max="2" width="36.85546875" customWidth="1"/>
    <col min="3" max="5" width="17.42578125" customWidth="1"/>
    <col min="6" max="6" width="14.7109375" customWidth="1"/>
    <col min="7" max="9" width="17.42578125" customWidth="1"/>
    <col min="10" max="10" width="18.140625" customWidth="1"/>
  </cols>
  <sheetData>
    <row r="2" spans="1:10">
      <c r="C2" s="39" t="s">
        <v>15</v>
      </c>
    </row>
    <row r="3" spans="1:10">
      <c r="A3" s="388" t="s">
        <v>0</v>
      </c>
      <c r="B3" s="388" t="s">
        <v>99</v>
      </c>
      <c r="C3" s="384" t="s">
        <v>97</v>
      </c>
      <c r="D3" s="384"/>
      <c r="E3" s="384"/>
      <c r="F3" s="384"/>
      <c r="G3" s="385" t="s">
        <v>104</v>
      </c>
      <c r="H3" s="386"/>
      <c r="I3" s="386"/>
      <c r="J3" s="387"/>
    </row>
    <row r="4" spans="1:10" ht="45">
      <c r="A4" s="388"/>
      <c r="B4" s="388"/>
      <c r="C4" s="35" t="s">
        <v>59</v>
      </c>
      <c r="D4" s="35" t="s">
        <v>60</v>
      </c>
      <c r="E4" s="35" t="s">
        <v>61</v>
      </c>
      <c r="F4" s="35" t="s">
        <v>98</v>
      </c>
      <c r="G4" s="35" t="s">
        <v>59</v>
      </c>
      <c r="H4" s="35" t="s">
        <v>60</v>
      </c>
      <c r="I4" s="35" t="s">
        <v>61</v>
      </c>
      <c r="J4" s="35" t="s">
        <v>103</v>
      </c>
    </row>
    <row r="5" spans="1:10">
      <c r="A5" s="35">
        <v>1</v>
      </c>
      <c r="B5" s="3" t="s">
        <v>34</v>
      </c>
      <c r="C5" s="26">
        <f>COUNT(ამბროლაური!M7:M7)</f>
        <v>1</v>
      </c>
      <c r="D5" s="26">
        <f>COUNT(ამბროლაური!P7:P7)</f>
        <v>0</v>
      </c>
      <c r="E5" s="26">
        <f>COUNT(ამბროლაური!S7:S7)</f>
        <v>0</v>
      </c>
      <c r="F5" s="26">
        <f>SUM(C5:E5)</f>
        <v>1</v>
      </c>
      <c r="G5" s="36">
        <f>SUM(ამბროლაური!M75)</f>
        <v>5861920.6500000004</v>
      </c>
      <c r="H5" s="36">
        <f>SUM(ამბროლაური!P75)</f>
        <v>9848200</v>
      </c>
      <c r="I5" s="36">
        <f>SUM(ამბროლაური!S75)</f>
        <v>56695978.254500002</v>
      </c>
      <c r="J5" s="36">
        <f>SUM(G5:I5)</f>
        <v>72406098.904500008</v>
      </c>
    </row>
    <row r="6" spans="1:10">
      <c r="A6" s="35">
        <v>2</v>
      </c>
      <c r="B6" s="3" t="s">
        <v>100</v>
      </c>
      <c r="C6" s="26">
        <f>COUNT(ლენტეხი!#REF!:ლენტეხი!#REF!)</f>
        <v>0</v>
      </c>
      <c r="D6" s="26">
        <f>COUNT(ლენტეხი!#REF!)</f>
        <v>0</v>
      </c>
      <c r="E6" s="26">
        <f>COUNT(ლენტეხი!#REF!)</f>
        <v>0</v>
      </c>
      <c r="F6" s="26">
        <f>SUM(C6:E6)</f>
        <v>0</v>
      </c>
      <c r="G6" s="36">
        <f>SUM(ლენტეხი!M56)</f>
        <v>2381732</v>
      </c>
      <c r="H6" s="36">
        <f>SUM(ლენტეხი!P56)</f>
        <v>6611000</v>
      </c>
      <c r="I6" s="36">
        <f>SUM(ლენტეხი!S56)</f>
        <v>13780000</v>
      </c>
      <c r="J6" s="36">
        <f>SUM(G6:I6)</f>
        <v>22772732</v>
      </c>
    </row>
    <row r="7" spans="1:10">
      <c r="A7" s="35">
        <v>3</v>
      </c>
      <c r="B7" s="3" t="s">
        <v>101</v>
      </c>
      <c r="C7" s="26">
        <f>COUNT(ონი!#REF!:ონი!#REF!)</f>
        <v>0</v>
      </c>
      <c r="D7" s="26">
        <f>COUNT(ონი!#REF!)</f>
        <v>0</v>
      </c>
      <c r="E7" s="26">
        <f>COUNT(ონი!#REF!)</f>
        <v>0</v>
      </c>
      <c r="F7" s="26">
        <f>SUM(C7:E7)</f>
        <v>0</v>
      </c>
      <c r="G7" s="36" t="e">
        <f>SUM(ონი!#REF!)</f>
        <v>#REF!</v>
      </c>
      <c r="H7" s="36" t="e">
        <f>SUM(ონი!#REF!)</f>
        <v>#REF!</v>
      </c>
      <c r="I7" s="36" t="e">
        <f>SUM(ონი!#REF!)</f>
        <v>#REF!</v>
      </c>
      <c r="J7" s="36" t="e">
        <f>SUM(G7:I7)</f>
        <v>#REF!</v>
      </c>
    </row>
    <row r="8" spans="1:10">
      <c r="A8" s="35">
        <v>4</v>
      </c>
      <c r="B8" s="3" t="s">
        <v>102</v>
      </c>
      <c r="C8" s="26">
        <f>COUNT(ცაგერი!M12:M19)</f>
        <v>6</v>
      </c>
      <c r="D8" s="26">
        <f>COUNT(ცაგერი!P12:P19)</f>
        <v>2</v>
      </c>
      <c r="E8" s="26">
        <f>COUNT(ცაგერი!S12:S19)</f>
        <v>0</v>
      </c>
      <c r="F8" s="26">
        <f>SUM(C8:E8)</f>
        <v>8</v>
      </c>
      <c r="G8" s="36">
        <f>SUM(ცაგერი!M38)</f>
        <v>0</v>
      </c>
      <c r="H8" s="36">
        <f>SUM(ცაგერი!P38)</f>
        <v>10500000</v>
      </c>
      <c r="I8" s="36">
        <f>SUM(ცაგერი!S38)</f>
        <v>0</v>
      </c>
      <c r="J8" s="36">
        <f>SUM(G8:I8)</f>
        <v>10500000</v>
      </c>
    </row>
    <row r="9" spans="1:10">
      <c r="A9" s="35">
        <v>5</v>
      </c>
      <c r="B9" s="3" t="s">
        <v>93</v>
      </c>
      <c r="C9" s="26">
        <f>COUNT(#REF!)</f>
        <v>0</v>
      </c>
      <c r="D9" s="26">
        <f>COUNT(#REF!)</f>
        <v>0</v>
      </c>
      <c r="E9" s="26">
        <f>COUNT(#REF!)</f>
        <v>0</v>
      </c>
      <c r="F9" s="26">
        <f>SUM(C9:E9)</f>
        <v>0</v>
      </c>
      <c r="G9" s="36" t="e">
        <f>SUM(#REF!)</f>
        <v>#REF!</v>
      </c>
      <c r="H9" s="36" t="e">
        <f>SUM(#REF!)</f>
        <v>#REF!</v>
      </c>
      <c r="I9" s="36" t="e">
        <f>SUM(#REF!)</f>
        <v>#REF!</v>
      </c>
      <c r="J9" s="36" t="e">
        <f>SUM(G9:I9)</f>
        <v>#REF!</v>
      </c>
    </row>
    <row r="10" spans="1:10">
      <c r="A10" s="3"/>
      <c r="B10" s="37" t="s">
        <v>40</v>
      </c>
      <c r="C10" s="37">
        <f>SUM(C5:C9)</f>
        <v>7</v>
      </c>
      <c r="D10" s="37">
        <f t="shared" ref="D10:J10" si="0">SUM(D5:D9)</f>
        <v>2</v>
      </c>
      <c r="E10" s="37">
        <f t="shared" si="0"/>
        <v>0</v>
      </c>
      <c r="F10" s="37">
        <f t="shared" si="0"/>
        <v>9</v>
      </c>
      <c r="G10" s="38" t="e">
        <f t="shared" si="0"/>
        <v>#REF!</v>
      </c>
      <c r="H10" s="38" t="e">
        <f t="shared" si="0"/>
        <v>#REF!</v>
      </c>
      <c r="I10" s="38" t="e">
        <f t="shared" si="0"/>
        <v>#REF!</v>
      </c>
      <c r="J10" s="38" t="e">
        <f t="shared" si="0"/>
        <v>#REF!</v>
      </c>
    </row>
    <row r="13" spans="1:10">
      <c r="C13" s="39" t="s">
        <v>32</v>
      </c>
    </row>
    <row r="14" spans="1:10">
      <c r="A14" s="388" t="s">
        <v>0</v>
      </c>
      <c r="B14" s="388" t="s">
        <v>99</v>
      </c>
      <c r="C14" s="389" t="s">
        <v>97</v>
      </c>
      <c r="D14" s="384"/>
      <c r="E14" s="384"/>
      <c r="F14" s="384"/>
      <c r="G14" s="385" t="s">
        <v>104</v>
      </c>
      <c r="H14" s="386"/>
      <c r="I14" s="386"/>
      <c r="J14" s="387"/>
    </row>
    <row r="15" spans="1:10" ht="45">
      <c r="A15" s="388"/>
      <c r="B15" s="388"/>
      <c r="C15" s="35" t="s">
        <v>59</v>
      </c>
      <c r="D15" s="35" t="s">
        <v>60</v>
      </c>
      <c r="E15" s="35" t="s">
        <v>61</v>
      </c>
      <c r="F15" s="35" t="s">
        <v>98</v>
      </c>
      <c r="G15" s="35" t="s">
        <v>59</v>
      </c>
      <c r="H15" s="35" t="s">
        <v>60</v>
      </c>
      <c r="I15" s="35" t="s">
        <v>61</v>
      </c>
      <c r="J15" s="35" t="s">
        <v>103</v>
      </c>
    </row>
    <row r="16" spans="1:10">
      <c r="A16" s="35">
        <v>1</v>
      </c>
      <c r="B16" s="3" t="s">
        <v>34</v>
      </c>
      <c r="C16" s="26">
        <f>COUNT(ამბროლაური!M81:M99)</f>
        <v>19</v>
      </c>
      <c r="D16" s="26">
        <f>COUNT(ამბროლაური!P81:P99)</f>
        <v>2</v>
      </c>
      <c r="E16" s="26">
        <f>COUNT(ამბროლაური!S81:S99)</f>
        <v>1</v>
      </c>
      <c r="F16" s="26">
        <f>SUM(C16:E16)</f>
        <v>22</v>
      </c>
      <c r="G16" s="36" t="e">
        <f>SUM(ამბროლაური!#REF!)</f>
        <v>#REF!</v>
      </c>
      <c r="H16" s="36" t="e">
        <f>SUM(ამბროლაური!#REF!)</f>
        <v>#REF!</v>
      </c>
      <c r="I16" s="36" t="e">
        <f>SUM(ამბროლაური!#REF!)</f>
        <v>#REF!</v>
      </c>
      <c r="J16" s="36" t="e">
        <f>SUM(G16:I16)</f>
        <v>#REF!</v>
      </c>
    </row>
    <row r="17" spans="1:10">
      <c r="A17" s="35">
        <v>2</v>
      </c>
      <c r="B17" s="3" t="s">
        <v>100</v>
      </c>
      <c r="C17" s="26">
        <f>COUNT(ლენტეხი!M58:M58)</f>
        <v>1</v>
      </c>
      <c r="D17" s="26">
        <f>COUNT(ლენტეხი!P58:P58)</f>
        <v>0</v>
      </c>
      <c r="E17" s="26">
        <f>COUNT(ლენტეხი!S58:S58)</f>
        <v>0</v>
      </c>
      <c r="F17" s="26">
        <f>SUM(C17:E17)</f>
        <v>1</v>
      </c>
      <c r="G17" s="36">
        <f>SUM(ლენტეხი!M73)</f>
        <v>147084</v>
      </c>
      <c r="H17" s="36">
        <f>SUM(ლენტეხი!P73)</f>
        <v>100000</v>
      </c>
      <c r="I17" s="36">
        <f>SUM(ლენტეხი!S73)</f>
        <v>180000</v>
      </c>
      <c r="J17" s="36">
        <f>SUM(G17:I17)</f>
        <v>427084</v>
      </c>
    </row>
    <row r="18" spans="1:10">
      <c r="A18" s="35">
        <v>3</v>
      </c>
      <c r="B18" s="3" t="s">
        <v>101</v>
      </c>
      <c r="C18" s="26">
        <f>COUNT(ონი!M51:M52)</f>
        <v>2</v>
      </c>
      <c r="D18" s="26">
        <f>COUNT(ონი!P51:P52)</f>
        <v>2</v>
      </c>
      <c r="E18" s="26">
        <f>COUNT(ონი!S51:S52)</f>
        <v>2</v>
      </c>
      <c r="F18" s="26">
        <f>SUM(C18:E18)</f>
        <v>6</v>
      </c>
      <c r="G18" s="36" t="e">
        <f>SUM(ონი!#REF!)</f>
        <v>#REF!</v>
      </c>
      <c r="H18" s="36" t="e">
        <f>SUM(ონი!#REF!)</f>
        <v>#REF!</v>
      </c>
      <c r="I18" s="36" t="e">
        <f>SUM(ონი!#REF!)</f>
        <v>#REF!</v>
      </c>
      <c r="J18" s="36" t="e">
        <f>SUM(G18:I18)</f>
        <v>#REF!</v>
      </c>
    </row>
    <row r="19" spans="1:10">
      <c r="A19" s="35">
        <v>4</v>
      </c>
      <c r="B19" s="3" t="s">
        <v>102</v>
      </c>
      <c r="C19" s="26">
        <f>COUNT(ცაგერი!M43:M71)</f>
        <v>9</v>
      </c>
      <c r="D19" s="26">
        <f>COUNT(ცაგერი!P43:P71)</f>
        <v>7</v>
      </c>
      <c r="E19" s="26">
        <f>COUNT(ცაგერი!S43:S71)</f>
        <v>19</v>
      </c>
      <c r="F19" s="26">
        <f>SUM(C19:E19)</f>
        <v>35</v>
      </c>
      <c r="G19" s="36">
        <f>SUM(ცაგერი!M72)</f>
        <v>0</v>
      </c>
      <c r="H19" s="36">
        <f>SUM(ცაგერი!P72)</f>
        <v>50000</v>
      </c>
      <c r="I19" s="36">
        <f>SUM(ცაგერი!S72)</f>
        <v>50000</v>
      </c>
      <c r="J19" s="36">
        <f>SUM(G19:I19)</f>
        <v>100000</v>
      </c>
    </row>
    <row r="20" spans="1:10">
      <c r="A20" s="35">
        <v>5</v>
      </c>
      <c r="B20" s="3" t="s">
        <v>93</v>
      </c>
      <c r="C20" s="26">
        <f>COUNT(#REF!)</f>
        <v>0</v>
      </c>
      <c r="D20" s="26">
        <f>COUNT(#REF!)</f>
        <v>0</v>
      </c>
      <c r="E20" s="26">
        <f>COUNT(#REF!)</f>
        <v>0</v>
      </c>
      <c r="F20" s="26">
        <f>SUM(C20:E20)</f>
        <v>0</v>
      </c>
      <c r="G20" s="36" t="e">
        <f>SUM(#REF!)</f>
        <v>#REF!</v>
      </c>
      <c r="H20" s="36" t="e">
        <f>SUM(#REF!)</f>
        <v>#REF!</v>
      </c>
      <c r="I20" s="36" t="e">
        <f>SUM(#REF!)</f>
        <v>#REF!</v>
      </c>
      <c r="J20" s="36" t="e">
        <f>SUM(G20:I20)</f>
        <v>#REF!</v>
      </c>
    </row>
    <row r="21" spans="1:10">
      <c r="A21" s="3"/>
      <c r="B21" s="37" t="s">
        <v>40</v>
      </c>
      <c r="C21" s="37">
        <f t="shared" ref="C21:J21" si="1">SUM(C16:C20)</f>
        <v>31</v>
      </c>
      <c r="D21" s="37">
        <f t="shared" si="1"/>
        <v>11</v>
      </c>
      <c r="E21" s="37">
        <f t="shared" si="1"/>
        <v>22</v>
      </c>
      <c r="F21" s="37">
        <f t="shared" si="1"/>
        <v>64</v>
      </c>
      <c r="G21" s="38" t="e">
        <f t="shared" si="1"/>
        <v>#REF!</v>
      </c>
      <c r="H21" s="38" t="e">
        <f t="shared" si="1"/>
        <v>#REF!</v>
      </c>
      <c r="I21" s="38" t="e">
        <f t="shared" si="1"/>
        <v>#REF!</v>
      </c>
      <c r="J21" s="38" t="e">
        <f t="shared" si="1"/>
        <v>#REF!</v>
      </c>
    </row>
    <row r="24" spans="1:10">
      <c r="C24" s="39" t="s">
        <v>105</v>
      </c>
    </row>
    <row r="25" spans="1:10">
      <c r="A25" s="388" t="s">
        <v>0</v>
      </c>
      <c r="B25" s="388" t="s">
        <v>99</v>
      </c>
      <c r="C25" s="384" t="s">
        <v>97</v>
      </c>
      <c r="D25" s="384"/>
      <c r="E25" s="384"/>
      <c r="F25" s="384"/>
      <c r="G25" s="385" t="s">
        <v>104</v>
      </c>
      <c r="H25" s="386"/>
      <c r="I25" s="386"/>
      <c r="J25" s="387"/>
    </row>
    <row r="26" spans="1:10" ht="45">
      <c r="A26" s="388"/>
      <c r="B26" s="388"/>
      <c r="C26" s="35" t="s">
        <v>59</v>
      </c>
      <c r="D26" s="35" t="s">
        <v>60</v>
      </c>
      <c r="E26" s="35" t="s">
        <v>61</v>
      </c>
      <c r="F26" s="35" t="s">
        <v>98</v>
      </c>
      <c r="G26" s="35" t="s">
        <v>59</v>
      </c>
      <c r="H26" s="35" t="s">
        <v>60</v>
      </c>
      <c r="I26" s="35" t="s">
        <v>61</v>
      </c>
      <c r="J26" s="35" t="s">
        <v>103</v>
      </c>
    </row>
    <row r="27" spans="1:10">
      <c r="A27" s="35">
        <v>1</v>
      </c>
      <c r="B27" s="3" t="s">
        <v>34</v>
      </c>
      <c r="C27" s="26">
        <f>SUM(C5+C16)</f>
        <v>20</v>
      </c>
      <c r="D27" s="26">
        <f>SUM(D5+D16)</f>
        <v>2</v>
      </c>
      <c r="E27" s="26">
        <f>SUM(E5+E16)</f>
        <v>1</v>
      </c>
      <c r="F27" s="26">
        <f>SUM(C27:E27)</f>
        <v>23</v>
      </c>
      <c r="G27" s="36" t="e">
        <f>SUM(G5+G16)</f>
        <v>#REF!</v>
      </c>
      <c r="H27" s="36" t="e">
        <f>SUM(H5+H16)</f>
        <v>#REF!</v>
      </c>
      <c r="I27" s="36" t="e">
        <f>SUM(I5+I16)</f>
        <v>#REF!</v>
      </c>
      <c r="J27" s="36" t="e">
        <f>SUM(G27:I27)</f>
        <v>#REF!</v>
      </c>
    </row>
    <row r="28" spans="1:10">
      <c r="A28" s="35">
        <v>2</v>
      </c>
      <c r="B28" s="3" t="s">
        <v>100</v>
      </c>
      <c r="C28" s="26">
        <f t="shared" ref="C28:D31" si="2">SUM(C6+C17)</f>
        <v>1</v>
      </c>
      <c r="D28" s="26">
        <f t="shared" si="2"/>
        <v>0</v>
      </c>
      <c r="E28" s="26">
        <f>SUM(E6+E17)</f>
        <v>0</v>
      </c>
      <c r="F28" s="26">
        <f>SUM(C28:E28)</f>
        <v>1</v>
      </c>
      <c r="G28" s="36">
        <f t="shared" ref="G28:I31" si="3">SUM(G6+G17)</f>
        <v>2528816</v>
      </c>
      <c r="H28" s="36">
        <f t="shared" si="3"/>
        <v>6711000</v>
      </c>
      <c r="I28" s="36">
        <f t="shared" si="3"/>
        <v>13960000</v>
      </c>
      <c r="J28" s="36">
        <f>SUM(G28:I28)</f>
        <v>23199816</v>
      </c>
    </row>
    <row r="29" spans="1:10">
      <c r="A29" s="35">
        <v>3</v>
      </c>
      <c r="B29" s="3" t="s">
        <v>101</v>
      </c>
      <c r="C29" s="26">
        <f t="shared" si="2"/>
        <v>2</v>
      </c>
      <c r="D29" s="26">
        <f t="shared" si="2"/>
        <v>2</v>
      </c>
      <c r="E29" s="26">
        <f>SUM(E7+E18)</f>
        <v>2</v>
      </c>
      <c r="F29" s="26">
        <f>SUM(C29:E29)</f>
        <v>6</v>
      </c>
      <c r="G29" s="36" t="e">
        <f t="shared" si="3"/>
        <v>#REF!</v>
      </c>
      <c r="H29" s="36" t="e">
        <f t="shared" si="3"/>
        <v>#REF!</v>
      </c>
      <c r="I29" s="36" t="e">
        <f t="shared" si="3"/>
        <v>#REF!</v>
      </c>
      <c r="J29" s="36" t="e">
        <f>SUM(G29:I29)</f>
        <v>#REF!</v>
      </c>
    </row>
    <row r="30" spans="1:10">
      <c r="A30" s="35">
        <v>4</v>
      </c>
      <c r="B30" s="3" t="s">
        <v>102</v>
      </c>
      <c r="C30" s="26">
        <f t="shared" si="2"/>
        <v>15</v>
      </c>
      <c r="D30" s="26">
        <f t="shared" si="2"/>
        <v>9</v>
      </c>
      <c r="E30" s="26">
        <f>SUM(E8+E19)</f>
        <v>19</v>
      </c>
      <c r="F30" s="26">
        <f>SUM(C30:E30)</f>
        <v>43</v>
      </c>
      <c r="G30" s="36">
        <f t="shared" si="3"/>
        <v>0</v>
      </c>
      <c r="H30" s="36">
        <f t="shared" si="3"/>
        <v>10550000</v>
      </c>
      <c r="I30" s="36">
        <f t="shared" si="3"/>
        <v>50000</v>
      </c>
      <c r="J30" s="36">
        <f>SUM(G30:I30)</f>
        <v>10600000</v>
      </c>
    </row>
    <row r="31" spans="1:10">
      <c r="A31" s="35">
        <v>5</v>
      </c>
      <c r="B31" s="3" t="s">
        <v>93</v>
      </c>
      <c r="C31" s="26">
        <f t="shared" si="2"/>
        <v>0</v>
      </c>
      <c r="D31" s="26">
        <f t="shared" si="2"/>
        <v>0</v>
      </c>
      <c r="E31" s="26">
        <f>SUM(E9+E20)</f>
        <v>0</v>
      </c>
      <c r="F31" s="26">
        <f>SUM(C31:E31)</f>
        <v>0</v>
      </c>
      <c r="G31" s="36" t="e">
        <f t="shared" si="3"/>
        <v>#REF!</v>
      </c>
      <c r="H31" s="36" t="e">
        <f t="shared" si="3"/>
        <v>#REF!</v>
      </c>
      <c r="I31" s="36" t="e">
        <f t="shared" si="3"/>
        <v>#REF!</v>
      </c>
      <c r="J31" s="36" t="e">
        <f>SUM(G31:I31)</f>
        <v>#REF!</v>
      </c>
    </row>
    <row r="32" spans="1:10">
      <c r="A32" s="3"/>
      <c r="B32" s="37" t="s">
        <v>40</v>
      </c>
      <c r="C32" s="37">
        <f t="shared" ref="C32:J32" si="4">SUM(C27:C31)</f>
        <v>38</v>
      </c>
      <c r="D32" s="37">
        <f t="shared" si="4"/>
        <v>13</v>
      </c>
      <c r="E32" s="37">
        <f t="shared" si="4"/>
        <v>22</v>
      </c>
      <c r="F32" s="37">
        <f t="shared" si="4"/>
        <v>73</v>
      </c>
      <c r="G32" s="38" t="e">
        <f t="shared" si="4"/>
        <v>#REF!</v>
      </c>
      <c r="H32" s="38" t="e">
        <f t="shared" si="4"/>
        <v>#REF!</v>
      </c>
      <c r="I32" s="38" t="e">
        <f t="shared" si="4"/>
        <v>#REF!</v>
      </c>
      <c r="J32" s="38" t="e">
        <f t="shared" si="4"/>
        <v>#REF!</v>
      </c>
    </row>
  </sheetData>
  <mergeCells count="12">
    <mergeCell ref="C25:F25"/>
    <mergeCell ref="G14:J14"/>
    <mergeCell ref="G3:J3"/>
    <mergeCell ref="G25:J25"/>
    <mergeCell ref="A25:A26"/>
    <mergeCell ref="B25:B26"/>
    <mergeCell ref="C3:F3"/>
    <mergeCell ref="A3:A4"/>
    <mergeCell ref="B3:B4"/>
    <mergeCell ref="A14:A15"/>
    <mergeCell ref="B14:B15"/>
    <mergeCell ref="C14:F14"/>
  </mergeCells>
  <pageMargins left="0.7" right="0.7" top="0.75" bottom="0.75" header="0.3" footer="0.3"/>
  <pageSetup orientation="portrait" horizontalDpi="0" verticalDpi="0" r:id="rId1"/>
  <ignoredErrors>
    <ignoredError sqref="F2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ამბროლაური</vt:lpstr>
      <vt:lpstr>ლენტეხი</vt:lpstr>
      <vt:lpstr>ონი</vt:lpstr>
      <vt:lpstr>ცაგერი</vt:lpstr>
      <vt:lpstr>ჯამი</vt:lpstr>
      <vt:lpstr>ამბროლაური!Print_Area</vt:lpstr>
      <vt:lpstr>ონი!Print_Area</vt:lpstr>
      <vt:lpstr>ცაგერი!Print_Area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dc:creator>
  <cp:lastModifiedBy>Tengiz Meshveliani</cp:lastModifiedBy>
  <cp:lastPrinted>2017-05-02T06:54:04Z</cp:lastPrinted>
  <dcterms:created xsi:type="dcterms:W3CDTF">2015-10-22T09:42:29Z</dcterms:created>
  <dcterms:modified xsi:type="dcterms:W3CDTF">2019-11-04T08:36:45Z</dcterms:modified>
</cp:coreProperties>
</file>